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4010" activeTab="3"/>
  </bookViews>
  <sheets>
    <sheet name="品種説明" sheetId="1" r:id="rId1"/>
    <sheet name="圃場図" sheetId="2" r:id="rId2"/>
    <sheet name="Sheet1" sheetId="3" r:id="rId3"/>
    <sheet name="7月11日調査" sheetId="6" r:id="rId4"/>
    <sheet name="10月2日調査" sheetId="5" r:id="rId5"/>
    <sheet name="10月9日調査" sheetId="7" r:id="rId6"/>
    <sheet name="10月16日・11月27日調査" sheetId="8" r:id="rId7"/>
    <sheet name="11月27日調査" sheetId="9" r:id="rId8"/>
    <sheet name="統計解析用" sheetId="10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28" i="6" l="1"/>
  <c r="AF29" i="6"/>
  <c r="AF30" i="6"/>
  <c r="AF31" i="6"/>
  <c r="AF32" i="6"/>
  <c r="AF33" i="6"/>
  <c r="AF34" i="6"/>
  <c r="AF35" i="6"/>
  <c r="P4" i="8" l="1"/>
  <c r="Q4" i="8"/>
  <c r="P5" i="8"/>
  <c r="Q5" i="8"/>
  <c r="P6" i="8"/>
  <c r="Q6" i="8"/>
  <c r="P7" i="8"/>
  <c r="Q7" i="8"/>
  <c r="P8" i="8"/>
  <c r="Q8" i="8"/>
  <c r="P9" i="8"/>
  <c r="Q9" i="8"/>
  <c r="P10" i="8"/>
  <c r="Q10" i="8"/>
  <c r="P11" i="8"/>
  <c r="Q11" i="8"/>
  <c r="P12" i="8"/>
  <c r="Q12" i="8"/>
  <c r="P13" i="8"/>
  <c r="Q13" i="8"/>
  <c r="P14" i="8"/>
  <c r="Q14" i="8"/>
  <c r="P15" i="8"/>
  <c r="Q15" i="8"/>
  <c r="P16" i="8"/>
  <c r="Q16" i="8"/>
  <c r="P17" i="8"/>
  <c r="Q17" i="8"/>
  <c r="P18" i="8"/>
  <c r="Q18" i="8"/>
  <c r="P19" i="8"/>
  <c r="Q19" i="8"/>
  <c r="P20" i="8"/>
  <c r="Q20" i="8"/>
  <c r="P21" i="8"/>
  <c r="Q21" i="8"/>
  <c r="P22" i="8"/>
  <c r="Q22" i="8"/>
  <c r="P23" i="8"/>
  <c r="Q23" i="8"/>
  <c r="P24" i="8"/>
  <c r="Q24" i="8"/>
  <c r="P25" i="8"/>
  <c r="Q25" i="8"/>
  <c r="P26" i="8"/>
  <c r="Q26" i="8"/>
  <c r="Q3" i="8"/>
  <c r="Y3" i="8"/>
  <c r="P3" i="8"/>
  <c r="Y4" i="8"/>
  <c r="Y5" i="8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X6" i="8" l="1"/>
  <c r="Y28" i="8"/>
  <c r="Y32" i="8"/>
  <c r="X25" i="8"/>
  <c r="X23" i="8"/>
  <c r="X21" i="8"/>
  <c r="X19" i="8"/>
  <c r="X17" i="8"/>
  <c r="X15" i="8"/>
  <c r="X13" i="8"/>
  <c r="X11" i="8"/>
  <c r="X9" i="8"/>
  <c r="X7" i="8"/>
  <c r="X29" i="8" s="1"/>
  <c r="X5" i="8"/>
  <c r="Y29" i="8"/>
  <c r="X26" i="8"/>
  <c r="X24" i="8"/>
  <c r="X22" i="8"/>
  <c r="X20" i="8"/>
  <c r="X18" i="8"/>
  <c r="X16" i="8"/>
  <c r="X14" i="8"/>
  <c r="X12" i="8"/>
  <c r="X10" i="8"/>
  <c r="X8" i="8"/>
  <c r="X4" i="8"/>
  <c r="X35" i="8" s="1"/>
  <c r="X3" i="8"/>
  <c r="X33" i="8" s="1"/>
  <c r="X28" i="8"/>
  <c r="Y30" i="8"/>
  <c r="Y34" i="8"/>
  <c r="Y35" i="8"/>
  <c r="Y31" i="8"/>
  <c r="Y33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4" i="8"/>
  <c r="U3" i="8"/>
  <c r="X30" i="8" l="1"/>
  <c r="X31" i="8"/>
  <c r="X32" i="8"/>
  <c r="X34" i="8"/>
  <c r="U28" i="8"/>
  <c r="U35" i="8"/>
  <c r="U30" i="8"/>
  <c r="U29" i="8"/>
  <c r="U34" i="8"/>
  <c r="U32" i="8"/>
  <c r="U31" i="8"/>
  <c r="U3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3" i="8"/>
  <c r="G4" i="8"/>
  <c r="H4" i="8" s="1"/>
  <c r="G5" i="8"/>
  <c r="G6" i="8"/>
  <c r="H6" i="8" s="1"/>
  <c r="G7" i="8"/>
  <c r="G8" i="8"/>
  <c r="H8" i="8" s="1"/>
  <c r="G9" i="8"/>
  <c r="G10" i="8"/>
  <c r="H10" i="8" s="1"/>
  <c r="G11" i="8"/>
  <c r="G12" i="8"/>
  <c r="H12" i="8" s="1"/>
  <c r="G13" i="8"/>
  <c r="G14" i="8"/>
  <c r="H14" i="8" s="1"/>
  <c r="G15" i="8"/>
  <c r="G16" i="8"/>
  <c r="H16" i="8" s="1"/>
  <c r="G17" i="8"/>
  <c r="G18" i="8"/>
  <c r="H18" i="8" s="1"/>
  <c r="G19" i="8"/>
  <c r="G20" i="8"/>
  <c r="H20" i="8" s="1"/>
  <c r="G21" i="8"/>
  <c r="G22" i="8"/>
  <c r="H22" i="8" s="1"/>
  <c r="G23" i="8"/>
  <c r="G24" i="8"/>
  <c r="H24" i="8" s="1"/>
  <c r="G25" i="8"/>
  <c r="G26" i="8"/>
  <c r="H26" i="8" s="1"/>
  <c r="G3" i="8"/>
  <c r="H3" i="8" s="1"/>
  <c r="R24" i="8" l="1"/>
  <c r="W24" i="8" s="1"/>
  <c r="V24" i="8" s="1"/>
  <c r="T24" i="8"/>
  <c r="R20" i="8"/>
  <c r="W20" i="8" s="1"/>
  <c r="V20" i="8" s="1"/>
  <c r="T20" i="8"/>
  <c r="R16" i="8"/>
  <c r="W16" i="8" s="1"/>
  <c r="V16" i="8" s="1"/>
  <c r="T16" i="8"/>
  <c r="R12" i="8"/>
  <c r="W12" i="8" s="1"/>
  <c r="V12" i="8" s="1"/>
  <c r="T12" i="8"/>
  <c r="T8" i="8"/>
  <c r="R8" i="8"/>
  <c r="T4" i="8"/>
  <c r="T35" i="8" s="1"/>
  <c r="R4" i="8"/>
  <c r="S24" i="8"/>
  <c r="S20" i="8"/>
  <c r="S16" i="8"/>
  <c r="S12" i="8"/>
  <c r="S8" i="8"/>
  <c r="S4" i="8"/>
  <c r="T3" i="8"/>
  <c r="R3" i="8"/>
  <c r="S3" i="8"/>
  <c r="T26" i="8"/>
  <c r="R26" i="8"/>
  <c r="W26" i="8" s="1"/>
  <c r="V26" i="8" s="1"/>
  <c r="T22" i="8"/>
  <c r="R22" i="8"/>
  <c r="W22" i="8" s="1"/>
  <c r="V22" i="8" s="1"/>
  <c r="T18" i="8"/>
  <c r="R18" i="8"/>
  <c r="W18" i="8" s="1"/>
  <c r="V18" i="8" s="1"/>
  <c r="T14" i="8"/>
  <c r="R14" i="8"/>
  <c r="W14" i="8" s="1"/>
  <c r="V14" i="8" s="1"/>
  <c r="T10" i="8"/>
  <c r="R10" i="8"/>
  <c r="T6" i="8"/>
  <c r="R6" i="8"/>
  <c r="S26" i="8"/>
  <c r="S22" i="8"/>
  <c r="S18" i="8"/>
  <c r="S14" i="8"/>
  <c r="S10" i="8"/>
  <c r="S6" i="8"/>
  <c r="H25" i="8"/>
  <c r="H21" i="8"/>
  <c r="H13" i="8"/>
  <c r="S13" i="8" s="1"/>
  <c r="H5" i="8"/>
  <c r="H23" i="8"/>
  <c r="S23" i="8" s="1"/>
  <c r="H19" i="8"/>
  <c r="H15" i="8"/>
  <c r="S15" i="8" s="1"/>
  <c r="H11" i="8"/>
  <c r="H7" i="8"/>
  <c r="S7" i="8" s="1"/>
  <c r="H17" i="8"/>
  <c r="H9" i="8"/>
  <c r="O4" i="7"/>
  <c r="P4" i="7" s="1"/>
  <c r="O5" i="7"/>
  <c r="O6" i="7"/>
  <c r="P6" i="7" s="1"/>
  <c r="O7" i="7"/>
  <c r="P7" i="7" s="1"/>
  <c r="O8" i="7"/>
  <c r="P8" i="7" s="1"/>
  <c r="O9" i="7"/>
  <c r="P9" i="7" s="1"/>
  <c r="O10" i="7"/>
  <c r="O11" i="7"/>
  <c r="O12" i="7"/>
  <c r="P12" i="7" s="1"/>
  <c r="O13" i="7"/>
  <c r="O14" i="7"/>
  <c r="P14" i="7" s="1"/>
  <c r="O15" i="7"/>
  <c r="P15" i="7" s="1"/>
  <c r="O16" i="7"/>
  <c r="P16" i="7" s="1"/>
  <c r="O17" i="7"/>
  <c r="P17" i="7" s="1"/>
  <c r="O18" i="7"/>
  <c r="O19" i="7"/>
  <c r="O20" i="7"/>
  <c r="P20" i="7" s="1"/>
  <c r="O21" i="7"/>
  <c r="O22" i="7"/>
  <c r="O23" i="7"/>
  <c r="P23" i="7" s="1"/>
  <c r="O24" i="7"/>
  <c r="P24" i="7" s="1"/>
  <c r="O25" i="7"/>
  <c r="P25" i="7" s="1"/>
  <c r="O26" i="7"/>
  <c r="O3" i="7"/>
  <c r="P3" i="7" s="1"/>
  <c r="P26" i="7"/>
  <c r="P22" i="7"/>
  <c r="P21" i="7"/>
  <c r="P19" i="7"/>
  <c r="P18" i="7"/>
  <c r="P13" i="7"/>
  <c r="P11" i="7"/>
  <c r="P10" i="7"/>
  <c r="P5" i="7"/>
  <c r="W4" i="7"/>
  <c r="X4" i="7"/>
  <c r="W5" i="7"/>
  <c r="X5" i="7"/>
  <c r="W6" i="7"/>
  <c r="X6" i="7"/>
  <c r="W7" i="7"/>
  <c r="X7" i="7"/>
  <c r="W8" i="7"/>
  <c r="X8" i="7"/>
  <c r="W9" i="7"/>
  <c r="X9" i="7"/>
  <c r="W10" i="7"/>
  <c r="X10" i="7"/>
  <c r="W11" i="7"/>
  <c r="X11" i="7"/>
  <c r="W12" i="7"/>
  <c r="X12" i="7"/>
  <c r="W13" i="7"/>
  <c r="X13" i="7"/>
  <c r="W14" i="7"/>
  <c r="X14" i="7"/>
  <c r="W15" i="7"/>
  <c r="X15" i="7"/>
  <c r="W16" i="7"/>
  <c r="X16" i="7"/>
  <c r="W17" i="7"/>
  <c r="X17" i="7"/>
  <c r="W18" i="7"/>
  <c r="X18" i="7"/>
  <c r="W19" i="7"/>
  <c r="X19" i="7"/>
  <c r="Y19" i="7" s="1"/>
  <c r="W20" i="7"/>
  <c r="X20" i="7"/>
  <c r="W21" i="7"/>
  <c r="X21" i="7"/>
  <c r="W22" i="7"/>
  <c r="X22" i="7"/>
  <c r="W23" i="7"/>
  <c r="X23" i="7"/>
  <c r="Y23" i="7" s="1"/>
  <c r="W24" i="7"/>
  <c r="X24" i="7"/>
  <c r="W25" i="7"/>
  <c r="X25" i="7"/>
  <c r="W26" i="7"/>
  <c r="X26" i="7"/>
  <c r="X3" i="7"/>
  <c r="W3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V3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T33" i="8" l="1"/>
  <c r="T31" i="8"/>
  <c r="Y17" i="7"/>
  <c r="Y13" i="7"/>
  <c r="Y5" i="7"/>
  <c r="Y6" i="7"/>
  <c r="S31" i="8"/>
  <c r="R17" i="8"/>
  <c r="W17" i="8" s="1"/>
  <c r="V17" i="8" s="1"/>
  <c r="T17" i="8"/>
  <c r="T19" i="8"/>
  <c r="T32" i="8" s="1"/>
  <c r="R19" i="8"/>
  <c r="W19" i="8" s="1"/>
  <c r="V19" i="8" s="1"/>
  <c r="R21" i="8"/>
  <c r="W21" i="8" s="1"/>
  <c r="V21" i="8" s="1"/>
  <c r="T21" i="8"/>
  <c r="W10" i="8"/>
  <c r="W3" i="8"/>
  <c r="R33" i="8"/>
  <c r="W4" i="8"/>
  <c r="R35" i="8"/>
  <c r="T7" i="8"/>
  <c r="R7" i="8"/>
  <c r="T23" i="8"/>
  <c r="R23" i="8"/>
  <c r="W23" i="8" s="1"/>
  <c r="V23" i="8" s="1"/>
  <c r="R25" i="8"/>
  <c r="W25" i="8" s="1"/>
  <c r="V25" i="8" s="1"/>
  <c r="T25" i="8"/>
  <c r="T30" i="8" s="1"/>
  <c r="S17" i="8"/>
  <c r="S29" i="8" s="1"/>
  <c r="S19" i="8"/>
  <c r="T11" i="8"/>
  <c r="R11" i="8"/>
  <c r="W11" i="8" s="1"/>
  <c r="V11" i="8" s="1"/>
  <c r="R5" i="8"/>
  <c r="T5" i="8"/>
  <c r="T34" i="8" s="1"/>
  <c r="S5" i="8"/>
  <c r="S34" i="8" s="1"/>
  <c r="S21" i="8"/>
  <c r="S33" i="8" s="1"/>
  <c r="W6" i="8"/>
  <c r="W8" i="8"/>
  <c r="R30" i="8"/>
  <c r="R9" i="8"/>
  <c r="T9" i="8"/>
  <c r="T28" i="8" s="1"/>
  <c r="T15" i="8"/>
  <c r="R15" i="8"/>
  <c r="W15" i="8" s="1"/>
  <c r="V15" i="8" s="1"/>
  <c r="R13" i="8"/>
  <c r="W13" i="8" s="1"/>
  <c r="V13" i="8" s="1"/>
  <c r="T13" i="8"/>
  <c r="S9" i="8"/>
  <c r="S28" i="8" s="1"/>
  <c r="S25" i="8"/>
  <c r="S11" i="8"/>
  <c r="S30" i="8"/>
  <c r="S35" i="8"/>
  <c r="P35" i="7"/>
  <c r="P33" i="7"/>
  <c r="P29" i="7"/>
  <c r="P28" i="7"/>
  <c r="P30" i="7"/>
  <c r="P34" i="7"/>
  <c r="P32" i="7"/>
  <c r="P31" i="7"/>
  <c r="Y15" i="7"/>
  <c r="S34" i="7"/>
  <c r="Y14" i="7"/>
  <c r="Y21" i="7"/>
  <c r="Y7" i="7"/>
  <c r="Y10" i="7"/>
  <c r="Y25" i="7"/>
  <c r="Y11" i="7"/>
  <c r="Y3" i="7"/>
  <c r="V31" i="7"/>
  <c r="Y8" i="7"/>
  <c r="Y4" i="7"/>
  <c r="Y24" i="7"/>
  <c r="Y29" i="7" s="1"/>
  <c r="Y26" i="7"/>
  <c r="V30" i="7"/>
  <c r="Y22" i="7"/>
  <c r="Y20" i="7"/>
  <c r="Y34" i="7" s="1"/>
  <c r="V35" i="7"/>
  <c r="V28" i="7"/>
  <c r="Y18" i="7"/>
  <c r="Y16" i="7"/>
  <c r="Y12" i="7"/>
  <c r="Y9" i="7"/>
  <c r="V34" i="7"/>
  <c r="S29" i="7"/>
  <c r="S35" i="7"/>
  <c r="S30" i="7"/>
  <c r="V33" i="7"/>
  <c r="V29" i="7"/>
  <c r="V32" i="7"/>
  <c r="S31" i="7"/>
  <c r="Y32" i="7"/>
  <c r="S32" i="7"/>
  <c r="S28" i="7"/>
  <c r="S33" i="7"/>
  <c r="E35" i="5"/>
  <c r="E34" i="5"/>
  <c r="E33" i="5"/>
  <c r="E32" i="5"/>
  <c r="E31" i="5"/>
  <c r="E30" i="5"/>
  <c r="E29" i="5"/>
  <c r="E28" i="5"/>
  <c r="P6" i="5"/>
  <c r="K6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5" i="5"/>
  <c r="K4" i="5"/>
  <c r="K3" i="5"/>
  <c r="AA35" i="6"/>
  <c r="AA34" i="6"/>
  <c r="AA33" i="6"/>
  <c r="AA32" i="6"/>
  <c r="AA31" i="6"/>
  <c r="AA30" i="6"/>
  <c r="AA29" i="6"/>
  <c r="AA28" i="6"/>
  <c r="AF26" i="6"/>
  <c r="AD26" i="6"/>
  <c r="Z26" i="6"/>
  <c r="S26" i="6"/>
  <c r="K26" i="6"/>
  <c r="L26" i="6" s="1"/>
  <c r="AF25" i="6"/>
  <c r="AD25" i="6"/>
  <c r="Z25" i="6"/>
  <c r="S25" i="6"/>
  <c r="K25" i="6"/>
  <c r="L25" i="6" s="1"/>
  <c r="AF24" i="6"/>
  <c r="AD24" i="6"/>
  <c r="Z24" i="6"/>
  <c r="S24" i="6"/>
  <c r="K24" i="6"/>
  <c r="L24" i="6" s="1"/>
  <c r="AF23" i="6"/>
  <c r="AD23" i="6"/>
  <c r="Z23" i="6"/>
  <c r="S23" i="6"/>
  <c r="K23" i="6"/>
  <c r="L23" i="6" s="1"/>
  <c r="AF22" i="6"/>
  <c r="AD22" i="6"/>
  <c r="Z22" i="6"/>
  <c r="S22" i="6"/>
  <c r="L22" i="6"/>
  <c r="K22" i="6"/>
  <c r="AF21" i="6"/>
  <c r="AD21" i="6"/>
  <c r="Z21" i="6"/>
  <c r="S21" i="6"/>
  <c r="K21" i="6"/>
  <c r="L21" i="6" s="1"/>
  <c r="AF20" i="6"/>
  <c r="AD20" i="6"/>
  <c r="Z20" i="6"/>
  <c r="S20" i="6"/>
  <c r="L20" i="6"/>
  <c r="K20" i="6"/>
  <c r="AF19" i="6"/>
  <c r="AD19" i="6"/>
  <c r="Z19" i="6"/>
  <c r="S19" i="6"/>
  <c r="K19" i="6"/>
  <c r="L19" i="6" s="1"/>
  <c r="AF18" i="6"/>
  <c r="AD18" i="6"/>
  <c r="Z18" i="6"/>
  <c r="S18" i="6"/>
  <c r="L18" i="6"/>
  <c r="K18" i="6"/>
  <c r="AF17" i="6"/>
  <c r="AD17" i="6"/>
  <c r="Z17" i="6"/>
  <c r="S17" i="6"/>
  <c r="K17" i="6"/>
  <c r="L17" i="6" s="1"/>
  <c r="AF16" i="6"/>
  <c r="AD16" i="6"/>
  <c r="Z16" i="6"/>
  <c r="S16" i="6"/>
  <c r="K16" i="6"/>
  <c r="L16" i="6" s="1"/>
  <c r="AF15" i="6"/>
  <c r="AD15" i="6"/>
  <c r="Z15" i="6"/>
  <c r="S15" i="6"/>
  <c r="K15" i="6"/>
  <c r="L15" i="6" s="1"/>
  <c r="AF14" i="6"/>
  <c r="AD14" i="6"/>
  <c r="Z14" i="6"/>
  <c r="S14" i="6"/>
  <c r="L14" i="6"/>
  <c r="K14" i="6"/>
  <c r="AF13" i="6"/>
  <c r="AD13" i="6"/>
  <c r="Z13" i="6"/>
  <c r="S13" i="6"/>
  <c r="K13" i="6"/>
  <c r="L13" i="6" s="1"/>
  <c r="AF12" i="6"/>
  <c r="AD12" i="6"/>
  <c r="Z12" i="6"/>
  <c r="S12" i="6"/>
  <c r="K12" i="6"/>
  <c r="L12" i="6" s="1"/>
  <c r="AF11" i="6"/>
  <c r="AD11" i="6"/>
  <c r="AD32" i="6" s="1"/>
  <c r="Z11" i="6"/>
  <c r="S11" i="6"/>
  <c r="K11" i="6"/>
  <c r="L11" i="6" s="1"/>
  <c r="AF10" i="6"/>
  <c r="AD10" i="6"/>
  <c r="Z10" i="6"/>
  <c r="Z31" i="6" s="1"/>
  <c r="S10" i="6"/>
  <c r="S31" i="6" s="1"/>
  <c r="K10" i="6"/>
  <c r="L10" i="6" s="1"/>
  <c r="L31" i="6" s="1"/>
  <c r="AF9" i="6"/>
  <c r="AD9" i="6"/>
  <c r="Z9" i="6"/>
  <c r="S9" i="6"/>
  <c r="S28" i="6" s="1"/>
  <c r="K9" i="6"/>
  <c r="L9" i="6" s="1"/>
  <c r="AF8" i="6"/>
  <c r="AD8" i="6"/>
  <c r="AD30" i="6" s="1"/>
  <c r="Z8" i="6"/>
  <c r="S8" i="6"/>
  <c r="K8" i="6"/>
  <c r="L8" i="6" s="1"/>
  <c r="L30" i="6" s="1"/>
  <c r="AF7" i="6"/>
  <c r="AD7" i="6"/>
  <c r="AD29" i="6" s="1"/>
  <c r="Z7" i="6"/>
  <c r="S7" i="6"/>
  <c r="K7" i="6"/>
  <c r="L7" i="6" s="1"/>
  <c r="AF6" i="6"/>
  <c r="AD6" i="6"/>
  <c r="Z6" i="6"/>
  <c r="S6" i="6"/>
  <c r="L6" i="6"/>
  <c r="K6" i="6"/>
  <c r="AF5" i="6"/>
  <c r="AD5" i="6"/>
  <c r="AD34" i="6" s="1"/>
  <c r="Z5" i="6"/>
  <c r="S5" i="6"/>
  <c r="K5" i="6"/>
  <c r="L5" i="6" s="1"/>
  <c r="AF4" i="6"/>
  <c r="AD4" i="6"/>
  <c r="AD35" i="6" s="1"/>
  <c r="Z4" i="6"/>
  <c r="Z35" i="6" s="1"/>
  <c r="S4" i="6"/>
  <c r="S35" i="6" s="1"/>
  <c r="L4" i="6"/>
  <c r="K4" i="6"/>
  <c r="AF3" i="6"/>
  <c r="AD3" i="6"/>
  <c r="Z3" i="6"/>
  <c r="Z33" i="6" s="1"/>
  <c r="S3" i="6"/>
  <c r="K3" i="6"/>
  <c r="L3" i="6" s="1"/>
  <c r="T29" i="8" l="1"/>
  <c r="R31" i="8"/>
  <c r="R32" i="8"/>
  <c r="S29" i="6"/>
  <c r="S34" i="6"/>
  <c r="L29" i="6"/>
  <c r="Z29" i="6"/>
  <c r="L35" i="6"/>
  <c r="L28" i="6"/>
  <c r="S32" i="6"/>
  <c r="K28" i="5"/>
  <c r="Y31" i="7"/>
  <c r="S33" i="6"/>
  <c r="AD33" i="6"/>
  <c r="Z32" i="6"/>
  <c r="Z30" i="6"/>
  <c r="L34" i="6"/>
  <c r="Z28" i="6"/>
  <c r="AD28" i="6"/>
  <c r="Z34" i="6"/>
  <c r="S30" i="6"/>
  <c r="AD31" i="6"/>
  <c r="S32" i="8"/>
  <c r="V6" i="8"/>
  <c r="V32" i="8" s="1"/>
  <c r="W32" i="8"/>
  <c r="W5" i="8"/>
  <c r="R34" i="8"/>
  <c r="V3" i="8"/>
  <c r="V33" i="8" s="1"/>
  <c r="W33" i="8"/>
  <c r="W9" i="8"/>
  <c r="R28" i="8"/>
  <c r="W7" i="8"/>
  <c r="R29" i="8"/>
  <c r="V8" i="8"/>
  <c r="V30" i="8" s="1"/>
  <c r="W30" i="8"/>
  <c r="V4" i="8"/>
  <c r="V35" i="8" s="1"/>
  <c r="W35" i="8"/>
  <c r="V10" i="8"/>
  <c r="V31" i="8" s="1"/>
  <c r="W31" i="8"/>
  <c r="Y33" i="7"/>
  <c r="Y30" i="7"/>
  <c r="Y28" i="7"/>
  <c r="Y35" i="7"/>
  <c r="L32" i="6"/>
  <c r="L33" i="6"/>
  <c r="V9" i="8" l="1"/>
  <c r="V28" i="8" s="1"/>
  <c r="W28" i="8"/>
  <c r="V5" i="8"/>
  <c r="V34" i="8" s="1"/>
  <c r="W34" i="8"/>
  <c r="V7" i="8"/>
  <c r="V29" i="8" s="1"/>
  <c r="W29" i="8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5" i="5"/>
  <c r="P4" i="5"/>
  <c r="P3" i="5"/>
  <c r="P28" i="5" l="1"/>
  <c r="P35" i="5"/>
  <c r="P34" i="5"/>
  <c r="P29" i="5"/>
  <c r="P33" i="5"/>
  <c r="P30" i="5"/>
  <c r="P32" i="5"/>
  <c r="P31" i="5"/>
  <c r="K30" i="5"/>
  <c r="K34" i="5"/>
  <c r="K29" i="5" l="1"/>
  <c r="K33" i="5"/>
  <c r="K35" i="5"/>
  <c r="K32" i="5"/>
  <c r="K31" i="5"/>
</calcChain>
</file>

<file path=xl/sharedStrings.xml><?xml version="1.0" encoding="utf-8"?>
<sst xmlns="http://schemas.openxmlformats.org/spreadsheetml/2006/main" count="751" uniqueCount="198">
  <si>
    <t>品種名</t>
    <rPh sb="0" eb="2">
      <t>ヒンシュ</t>
    </rPh>
    <rPh sb="2" eb="3">
      <t>メイ</t>
    </rPh>
    <phoneticPr fontId="1"/>
  </si>
  <si>
    <t>育成地</t>
    <rPh sb="0" eb="2">
      <t>イクセイ</t>
    </rPh>
    <rPh sb="2" eb="3">
      <t>チ</t>
    </rPh>
    <phoneticPr fontId="1"/>
  </si>
  <si>
    <t>登録年</t>
    <rPh sb="0" eb="2">
      <t>トウロク</t>
    </rPh>
    <rPh sb="2" eb="3">
      <t>ネン</t>
    </rPh>
    <phoneticPr fontId="1"/>
  </si>
  <si>
    <t>交配組合わせ</t>
    <rPh sb="0" eb="2">
      <t>コウハイ</t>
    </rPh>
    <rPh sb="2" eb="3">
      <t>ク</t>
    </rPh>
    <rPh sb="3" eb="4">
      <t>ア</t>
    </rPh>
    <phoneticPr fontId="1"/>
  </si>
  <si>
    <t>特徴</t>
    <rPh sb="0" eb="2">
      <t>トクチョウ</t>
    </rPh>
    <phoneticPr fontId="1"/>
  </si>
  <si>
    <t>やまだわら</t>
    <phoneticPr fontId="1"/>
  </si>
  <si>
    <t>モミロマン</t>
    <phoneticPr fontId="1"/>
  </si>
  <si>
    <t>インディカ多収品種。</t>
    <rPh sb="5" eb="7">
      <t>タシュウ</t>
    </rPh>
    <rPh sb="7" eb="9">
      <t>ヒンシュ</t>
    </rPh>
    <phoneticPr fontId="1"/>
  </si>
  <si>
    <t>？</t>
    <phoneticPr fontId="1"/>
  </si>
  <si>
    <t>？</t>
    <phoneticPr fontId="1"/>
  </si>
  <si>
    <t>特青（Teqing）</t>
    <rPh sb="0" eb="1">
      <t>トク</t>
    </rPh>
    <rPh sb="1" eb="2">
      <t>アオ</t>
    </rPh>
    <phoneticPr fontId="1"/>
  </si>
  <si>
    <t>西海203号（ミズホチカラ）*3//IR65598-112-2/西海203号</t>
    <phoneticPr fontId="1"/>
  </si>
  <si>
    <t>バイオマスの大きい飼料用日印交雑品種。</t>
    <rPh sb="6" eb="7">
      <t>オオ</t>
    </rPh>
    <rPh sb="9" eb="12">
      <t>シリョウヨウ</t>
    </rPh>
    <rPh sb="12" eb="14">
      <t>ニチイン</t>
    </rPh>
    <rPh sb="14" eb="16">
      <t>コウザツ</t>
    </rPh>
    <rPh sb="16" eb="18">
      <t>ヒンシュ</t>
    </rPh>
    <phoneticPr fontId="1"/>
  </si>
  <si>
    <t>泉348/関東192号</t>
    <phoneticPr fontId="1"/>
  </si>
  <si>
    <t>極多収の業務用米品種。</t>
    <rPh sb="0" eb="1">
      <t>ゴク</t>
    </rPh>
    <rPh sb="1" eb="3">
      <t>タシュウ</t>
    </rPh>
    <rPh sb="4" eb="7">
      <t>ギョウムヨウ</t>
    </rPh>
    <rPh sb="7" eb="8">
      <t>マイ</t>
    </rPh>
    <rPh sb="8" eb="10">
      <t>ヒンシュ</t>
    </rPh>
    <phoneticPr fontId="1"/>
  </si>
  <si>
    <t>2011年</t>
    <rPh sb="4" eb="5">
      <t>ネン</t>
    </rPh>
    <phoneticPr fontId="1"/>
  </si>
  <si>
    <t>2010年</t>
    <rPh sb="4" eb="5">
      <t>ネン</t>
    </rPh>
    <phoneticPr fontId="1"/>
  </si>
  <si>
    <t>日本</t>
    <rPh sb="0" eb="2">
      <t>ニホン</t>
    </rPh>
    <phoneticPr fontId="1"/>
  </si>
  <si>
    <t>中国</t>
    <phoneticPr fontId="1"/>
  </si>
  <si>
    <t>反復Ⅰ</t>
    <rPh sb="0" eb="2">
      <t>ハンプク</t>
    </rPh>
    <phoneticPr fontId="1"/>
  </si>
  <si>
    <t>反復Ⅲ</t>
    <rPh sb="0" eb="2">
      <t>ハンプク</t>
    </rPh>
    <phoneticPr fontId="1"/>
  </si>
  <si>
    <t>反復Ⅱ</t>
    <rPh sb="0" eb="2">
      <t>ハンプク</t>
    </rPh>
    <phoneticPr fontId="1"/>
  </si>
  <si>
    <t>1.95m</t>
    <phoneticPr fontId="1"/>
  </si>
  <si>
    <t>1.0m</t>
    <phoneticPr fontId="1"/>
  </si>
  <si>
    <t>〇各反復の主区の配置を決める（太枠）：各太枠は波板で囲い（3m×10m）、肥料が隣の主区に移動するのを防ぐ</t>
    <rPh sb="1" eb="2">
      <t>カク</t>
    </rPh>
    <rPh sb="2" eb="4">
      <t>ハンプク</t>
    </rPh>
    <rPh sb="5" eb="6">
      <t>シュ</t>
    </rPh>
    <rPh sb="6" eb="7">
      <t>ク</t>
    </rPh>
    <rPh sb="8" eb="10">
      <t>ハイチ</t>
    </rPh>
    <rPh sb="11" eb="12">
      <t>キ</t>
    </rPh>
    <rPh sb="15" eb="17">
      <t>フトワク</t>
    </rPh>
    <rPh sb="19" eb="20">
      <t>カク</t>
    </rPh>
    <rPh sb="20" eb="22">
      <t>フトワク</t>
    </rPh>
    <rPh sb="23" eb="25">
      <t>ナミイタ</t>
    </rPh>
    <rPh sb="26" eb="27">
      <t>カコ</t>
    </rPh>
    <rPh sb="37" eb="39">
      <t>ヒリョウ</t>
    </rPh>
    <rPh sb="40" eb="41">
      <t>トナリ</t>
    </rPh>
    <rPh sb="42" eb="43">
      <t>シュ</t>
    </rPh>
    <rPh sb="43" eb="44">
      <t>ク</t>
    </rPh>
    <rPh sb="45" eb="47">
      <t>イドウ</t>
    </rPh>
    <rPh sb="51" eb="52">
      <t>フセ</t>
    </rPh>
    <phoneticPr fontId="1"/>
  </si>
  <si>
    <t>Calotoc</t>
    <phoneticPr fontId="1"/>
  </si>
  <si>
    <t>？</t>
    <phoneticPr fontId="1"/>
  </si>
  <si>
    <t>茎葉のバイオマスが大きく、糖・デンプン含有率が高い。</t>
    <phoneticPr fontId="1"/>
  </si>
  <si>
    <t>フィリ
ピン</t>
    <phoneticPr fontId="1"/>
  </si>
  <si>
    <t>草丈
（cm）</t>
    <rPh sb="0" eb="2">
      <t>クサタケ</t>
    </rPh>
    <phoneticPr fontId="10"/>
  </si>
  <si>
    <r>
      <rPr>
        <sz val="12"/>
        <color indexed="10"/>
        <rFont val="ＭＳ Ｐゴシック"/>
        <family val="3"/>
        <charset val="128"/>
      </rPr>
      <t xml:space="preserve">最上位
展開葉
</t>
    </r>
    <r>
      <rPr>
        <sz val="12"/>
        <color indexed="10"/>
        <rFont val="Arial"/>
        <family val="2"/>
      </rPr>
      <t>SPAD</t>
    </r>
    <r>
      <rPr>
        <sz val="12"/>
        <color indexed="10"/>
        <rFont val="ＭＳ Ｐゴシック"/>
        <family val="3"/>
        <charset val="128"/>
      </rPr>
      <t>値</t>
    </r>
    <rPh sb="0" eb="3">
      <t>サイジョウイ</t>
    </rPh>
    <rPh sb="4" eb="6">
      <t>テンカイ</t>
    </rPh>
    <rPh sb="6" eb="7">
      <t>ヨウ</t>
    </rPh>
    <rPh sb="12" eb="13">
      <t>チ</t>
    </rPh>
    <phoneticPr fontId="10"/>
  </si>
  <si>
    <r>
      <t>茎数
（m</t>
    </r>
    <r>
      <rPr>
        <vertAlign val="superscript"/>
        <sz val="12"/>
        <color indexed="10"/>
        <rFont val="ＭＳ Ｐゴシック"/>
        <family val="3"/>
        <charset val="128"/>
      </rPr>
      <t>-2</t>
    </r>
    <r>
      <rPr>
        <sz val="12"/>
        <color indexed="10"/>
        <rFont val="ＭＳ Ｐゴシック"/>
        <family val="3"/>
        <charset val="128"/>
      </rPr>
      <t>）</t>
    </r>
    <rPh sb="0" eb="2">
      <t>ケイスウ</t>
    </rPh>
    <phoneticPr fontId="10"/>
  </si>
  <si>
    <t>プロット</t>
    <phoneticPr fontId="1"/>
  </si>
  <si>
    <t>反復</t>
    <rPh sb="0" eb="2">
      <t>ハンプク</t>
    </rPh>
    <phoneticPr fontId="1"/>
  </si>
  <si>
    <t>主区・施肥</t>
    <rPh sb="0" eb="1">
      <t>シュ</t>
    </rPh>
    <rPh sb="1" eb="2">
      <t>ク</t>
    </rPh>
    <rPh sb="3" eb="5">
      <t>セヒ</t>
    </rPh>
    <phoneticPr fontId="1"/>
  </si>
  <si>
    <t>副区・品種</t>
    <rPh sb="0" eb="1">
      <t>フク</t>
    </rPh>
    <rPh sb="1" eb="2">
      <t>ク</t>
    </rPh>
    <rPh sb="3" eb="5">
      <t>ヒンシュ</t>
    </rPh>
    <phoneticPr fontId="1"/>
  </si>
  <si>
    <t>高窒素</t>
    <rPh sb="0" eb="1">
      <t>コウ</t>
    </rPh>
    <rPh sb="1" eb="3">
      <t>チッソ</t>
    </rPh>
    <phoneticPr fontId="1"/>
  </si>
  <si>
    <t>低窒素</t>
    <rPh sb="0" eb="1">
      <t>テイ</t>
    </rPh>
    <rPh sb="1" eb="3">
      <t>チッソ</t>
    </rPh>
    <phoneticPr fontId="1"/>
  </si>
  <si>
    <t>モミロマン</t>
    <phoneticPr fontId="1"/>
  </si>
  <si>
    <t>Calotoc</t>
    <phoneticPr fontId="1"/>
  </si>
  <si>
    <t>特青</t>
    <rPh sb="0" eb="1">
      <t>トク</t>
    </rPh>
    <rPh sb="1" eb="2">
      <t>アオ</t>
    </rPh>
    <phoneticPr fontId="1"/>
  </si>
  <si>
    <t>やまだわら</t>
    <phoneticPr fontId="1"/>
  </si>
  <si>
    <t>モミロマン</t>
    <phoneticPr fontId="1"/>
  </si>
  <si>
    <t>やまだわら</t>
    <phoneticPr fontId="1"/>
  </si>
  <si>
    <t>Calotoc</t>
    <phoneticPr fontId="1"/>
  </si>
  <si>
    <r>
      <t xml:space="preserve">3
</t>
    </r>
    <r>
      <rPr>
        <b/>
        <sz val="16"/>
        <color theme="1"/>
        <rFont val="ＭＳ Ｐゴシック"/>
        <family val="3"/>
        <charset val="128"/>
      </rPr>
      <t>特</t>
    </r>
    <rPh sb="2" eb="3">
      <t>トク</t>
    </rPh>
    <phoneticPr fontId="1"/>
  </si>
  <si>
    <r>
      <t xml:space="preserve">4
</t>
    </r>
    <r>
      <rPr>
        <b/>
        <sz val="16"/>
        <color theme="1"/>
        <rFont val="ＭＳ Ｐゴシック"/>
        <family val="3"/>
        <charset val="128"/>
      </rPr>
      <t>やま</t>
    </r>
    <phoneticPr fontId="1"/>
  </si>
  <si>
    <t>2
Calo</t>
    <phoneticPr fontId="1"/>
  </si>
  <si>
    <r>
      <t xml:space="preserve">1
</t>
    </r>
    <r>
      <rPr>
        <b/>
        <sz val="16"/>
        <color theme="1"/>
        <rFont val="ＭＳ Ｐゴシック"/>
        <family val="3"/>
        <charset val="128"/>
      </rPr>
      <t>モミ</t>
    </r>
    <phoneticPr fontId="1"/>
  </si>
  <si>
    <r>
      <t xml:space="preserve">5
</t>
    </r>
    <r>
      <rPr>
        <b/>
        <sz val="16"/>
        <color theme="1"/>
        <rFont val="ＭＳ Ｐゴシック"/>
        <family val="3"/>
        <charset val="128"/>
      </rPr>
      <t>モミ</t>
    </r>
    <phoneticPr fontId="1"/>
  </si>
  <si>
    <r>
      <t xml:space="preserve">6
</t>
    </r>
    <r>
      <rPr>
        <b/>
        <sz val="16"/>
        <color theme="1"/>
        <rFont val="ＭＳ Ｐゴシック"/>
        <family val="3"/>
        <charset val="128"/>
      </rPr>
      <t>特</t>
    </r>
    <rPh sb="2" eb="3">
      <t>トク</t>
    </rPh>
    <phoneticPr fontId="1"/>
  </si>
  <si>
    <r>
      <t xml:space="preserve">7
</t>
    </r>
    <r>
      <rPr>
        <b/>
        <sz val="16"/>
        <color theme="1"/>
        <rFont val="ＭＳ Ｐゴシック"/>
        <family val="3"/>
        <charset val="128"/>
      </rPr>
      <t>やま</t>
    </r>
    <phoneticPr fontId="1"/>
  </si>
  <si>
    <t>8
Calo</t>
    <phoneticPr fontId="1"/>
  </si>
  <si>
    <r>
      <t xml:space="preserve">9
</t>
    </r>
    <r>
      <rPr>
        <b/>
        <sz val="16"/>
        <color theme="1"/>
        <rFont val="ＭＳ Ｐゴシック"/>
        <family val="3"/>
        <charset val="128"/>
      </rPr>
      <t>やま</t>
    </r>
    <phoneticPr fontId="1"/>
  </si>
  <si>
    <t>10
Calo</t>
    <phoneticPr fontId="1"/>
  </si>
  <si>
    <r>
      <t xml:space="preserve">11
</t>
    </r>
    <r>
      <rPr>
        <b/>
        <sz val="16"/>
        <color theme="1"/>
        <rFont val="ＭＳ Ｐゴシック"/>
        <family val="3"/>
        <charset val="128"/>
      </rPr>
      <t>特</t>
    </r>
    <rPh sb="3" eb="4">
      <t>トク</t>
    </rPh>
    <phoneticPr fontId="1"/>
  </si>
  <si>
    <r>
      <t xml:space="preserve">12
</t>
    </r>
    <r>
      <rPr>
        <b/>
        <sz val="16"/>
        <color theme="1"/>
        <rFont val="ＭＳ Ｐゴシック"/>
        <family val="3"/>
        <charset val="128"/>
      </rPr>
      <t>モミ</t>
    </r>
    <phoneticPr fontId="1"/>
  </si>
  <si>
    <t>13
Calo</t>
    <phoneticPr fontId="1"/>
  </si>
  <si>
    <r>
      <t xml:space="preserve">14
</t>
    </r>
    <r>
      <rPr>
        <b/>
        <sz val="16"/>
        <color theme="1"/>
        <rFont val="ＭＳ Ｐゴシック"/>
        <family val="3"/>
        <charset val="128"/>
      </rPr>
      <t>特</t>
    </r>
    <rPh sb="3" eb="4">
      <t>トク</t>
    </rPh>
    <phoneticPr fontId="1"/>
  </si>
  <si>
    <r>
      <t xml:space="preserve">15
</t>
    </r>
    <r>
      <rPr>
        <b/>
        <sz val="16"/>
        <color theme="1"/>
        <rFont val="ＭＳ Ｐゴシック"/>
        <family val="3"/>
        <charset val="128"/>
      </rPr>
      <t>モミ</t>
    </r>
    <phoneticPr fontId="1"/>
  </si>
  <si>
    <r>
      <t xml:space="preserve">16
</t>
    </r>
    <r>
      <rPr>
        <b/>
        <sz val="16"/>
        <color theme="1"/>
        <rFont val="ＭＳ Ｐゴシック"/>
        <family val="3"/>
        <charset val="128"/>
      </rPr>
      <t>やま</t>
    </r>
    <phoneticPr fontId="1"/>
  </si>
  <si>
    <r>
      <t xml:space="preserve">17
</t>
    </r>
    <r>
      <rPr>
        <b/>
        <sz val="16"/>
        <color theme="1"/>
        <rFont val="ＭＳ Ｐゴシック"/>
        <family val="3"/>
        <charset val="128"/>
      </rPr>
      <t>やま</t>
    </r>
    <phoneticPr fontId="1"/>
  </si>
  <si>
    <r>
      <t xml:space="preserve">18
</t>
    </r>
    <r>
      <rPr>
        <b/>
        <sz val="16"/>
        <color theme="1"/>
        <rFont val="ＭＳ Ｐゴシック"/>
        <family val="3"/>
        <charset val="128"/>
      </rPr>
      <t>特</t>
    </r>
    <rPh sb="3" eb="4">
      <t>トク</t>
    </rPh>
    <phoneticPr fontId="1"/>
  </si>
  <si>
    <r>
      <t xml:space="preserve">19
</t>
    </r>
    <r>
      <rPr>
        <b/>
        <sz val="16"/>
        <color theme="1"/>
        <rFont val="ＭＳ Ｐゴシック"/>
        <family val="3"/>
        <charset val="128"/>
      </rPr>
      <t>モミ</t>
    </r>
    <phoneticPr fontId="1"/>
  </si>
  <si>
    <t>20
Calo</t>
    <phoneticPr fontId="1"/>
  </si>
  <si>
    <t>21
Calo</t>
    <phoneticPr fontId="1"/>
  </si>
  <si>
    <r>
      <t xml:space="preserve">22
</t>
    </r>
    <r>
      <rPr>
        <b/>
        <sz val="16"/>
        <color theme="1"/>
        <rFont val="ＭＳ Ｐゴシック"/>
        <family val="3"/>
        <charset val="128"/>
      </rPr>
      <t>モミ</t>
    </r>
    <phoneticPr fontId="1"/>
  </si>
  <si>
    <r>
      <t xml:space="preserve">23
</t>
    </r>
    <r>
      <rPr>
        <b/>
        <sz val="16"/>
        <color theme="1"/>
        <rFont val="ＭＳ Ｐゴシック"/>
        <family val="3"/>
        <charset val="128"/>
      </rPr>
      <t>特</t>
    </r>
    <rPh sb="3" eb="4">
      <t>トク</t>
    </rPh>
    <phoneticPr fontId="1"/>
  </si>
  <si>
    <r>
      <t xml:space="preserve">24
</t>
    </r>
    <r>
      <rPr>
        <b/>
        <sz val="16"/>
        <color theme="1"/>
        <rFont val="ＭＳ Ｐゴシック"/>
        <family val="3"/>
        <charset val="128"/>
      </rPr>
      <t>やま</t>
    </r>
    <phoneticPr fontId="1"/>
  </si>
  <si>
    <r>
      <t>〇各反復・主区：</t>
    </r>
    <r>
      <rPr>
        <b/>
        <u/>
        <sz val="12"/>
        <color theme="1"/>
        <rFont val="ＭＳ Ｐゴシック"/>
        <family val="3"/>
        <charset val="128"/>
        <scheme val="minor"/>
      </rPr>
      <t>灰色が高窒素施肥領域</t>
    </r>
    <r>
      <rPr>
        <sz val="12"/>
        <color theme="1"/>
        <rFont val="ＭＳ Ｐゴシック"/>
        <family val="2"/>
        <charset val="128"/>
        <scheme val="minor"/>
      </rPr>
      <t>：各太枠は波板で囲い（3m×10m）、肥料が隣の主区に移動するのを防ぐ</t>
    </r>
    <rPh sb="1" eb="2">
      <t>カク</t>
    </rPh>
    <rPh sb="2" eb="4">
      <t>ハンプク</t>
    </rPh>
    <rPh sb="5" eb="6">
      <t>シュ</t>
    </rPh>
    <rPh sb="6" eb="7">
      <t>ク</t>
    </rPh>
    <rPh sb="8" eb="10">
      <t>ハイイロ</t>
    </rPh>
    <rPh sb="11" eb="12">
      <t>コウ</t>
    </rPh>
    <rPh sb="12" eb="14">
      <t>チッソ</t>
    </rPh>
    <rPh sb="14" eb="16">
      <t>セヒ</t>
    </rPh>
    <rPh sb="16" eb="18">
      <t>リョウイキ</t>
    </rPh>
    <rPh sb="19" eb="20">
      <t>カク</t>
    </rPh>
    <rPh sb="20" eb="22">
      <t>フトワク</t>
    </rPh>
    <rPh sb="23" eb="25">
      <t>ナミイタ</t>
    </rPh>
    <rPh sb="26" eb="27">
      <t>カコ</t>
    </rPh>
    <rPh sb="37" eb="39">
      <t>ヒリョウ</t>
    </rPh>
    <rPh sb="40" eb="41">
      <t>トナリ</t>
    </rPh>
    <rPh sb="42" eb="43">
      <t>シュ</t>
    </rPh>
    <rPh sb="43" eb="44">
      <t>ク</t>
    </rPh>
    <rPh sb="45" eb="47">
      <t>イドウ</t>
    </rPh>
    <rPh sb="51" eb="52">
      <t>フセ</t>
    </rPh>
    <phoneticPr fontId="1"/>
  </si>
  <si>
    <t>〇モミ（モミロマン）、やま（やまだわら）、特（特青）、Calo（Calotoc）。1.2m×1.95m（30cm×15cmで移植-4列×13株）</t>
    <rPh sb="21" eb="22">
      <t>トク</t>
    </rPh>
    <rPh sb="23" eb="24">
      <t>トク</t>
    </rPh>
    <rPh sb="24" eb="25">
      <t>アオ</t>
    </rPh>
    <rPh sb="62" eb="64">
      <t>イショク</t>
    </rPh>
    <rPh sb="66" eb="67">
      <t>レツ</t>
    </rPh>
    <rPh sb="70" eb="71">
      <t>カブ</t>
    </rPh>
    <phoneticPr fontId="1"/>
  </si>
  <si>
    <t>〇各反復、副区の品種位置を決める（番号）：各品種のプロットサイズは1.0m×1.95m（25cm×15cmで移植-4列×13株）</t>
    <rPh sb="1" eb="2">
      <t>カク</t>
    </rPh>
    <rPh sb="2" eb="4">
      <t>ハンプク</t>
    </rPh>
    <rPh sb="5" eb="6">
      <t>フク</t>
    </rPh>
    <rPh sb="6" eb="7">
      <t>ク</t>
    </rPh>
    <rPh sb="8" eb="10">
      <t>ヒンシュ</t>
    </rPh>
    <rPh sb="10" eb="12">
      <t>イチ</t>
    </rPh>
    <rPh sb="13" eb="14">
      <t>キ</t>
    </rPh>
    <rPh sb="17" eb="19">
      <t>バンゴウ</t>
    </rPh>
    <rPh sb="21" eb="24">
      <t>カクヒンシュ</t>
    </rPh>
    <rPh sb="54" eb="56">
      <t>イショク</t>
    </rPh>
    <rPh sb="58" eb="59">
      <t>レツ</t>
    </rPh>
    <rPh sb="62" eb="63">
      <t>カブ</t>
    </rPh>
    <phoneticPr fontId="1"/>
  </si>
  <si>
    <t>1.2m</t>
    <phoneticPr fontId="1"/>
  </si>
  <si>
    <t>0.3
m</t>
    <phoneticPr fontId="1"/>
  </si>
  <si>
    <t>プロット</t>
  </si>
  <si>
    <t>モミロマン</t>
  </si>
  <si>
    <t>Calotoc</t>
  </si>
  <si>
    <t>やまだわら</t>
  </si>
  <si>
    <t>各プロット6株を計測（7月11日の生育調査）</t>
    <rPh sb="0" eb="1">
      <t>カク</t>
    </rPh>
    <rPh sb="6" eb="7">
      <t>カブ</t>
    </rPh>
    <rPh sb="8" eb="10">
      <t>ケイソク</t>
    </rPh>
    <rPh sb="12" eb="13">
      <t>ガツ</t>
    </rPh>
    <rPh sb="15" eb="16">
      <t>ニチ</t>
    </rPh>
    <rPh sb="17" eb="19">
      <t>セイイク</t>
    </rPh>
    <rPh sb="19" eb="21">
      <t>チョウサ</t>
    </rPh>
    <phoneticPr fontId="10"/>
  </si>
  <si>
    <t>個体1</t>
    <rPh sb="0" eb="2">
      <t>コタイ</t>
    </rPh>
    <phoneticPr fontId="1"/>
  </si>
  <si>
    <t>個体2</t>
    <rPh sb="0" eb="2">
      <t>コタイ</t>
    </rPh>
    <phoneticPr fontId="1"/>
  </si>
  <si>
    <t>個体3</t>
    <rPh sb="0" eb="2">
      <t>コタイ</t>
    </rPh>
    <phoneticPr fontId="1"/>
  </si>
  <si>
    <t>個体4</t>
    <rPh sb="0" eb="2">
      <t>コタイ</t>
    </rPh>
    <phoneticPr fontId="1"/>
  </si>
  <si>
    <t>個体5</t>
    <rPh sb="0" eb="2">
      <t>コタイ</t>
    </rPh>
    <phoneticPr fontId="1"/>
  </si>
  <si>
    <t>個体6</t>
    <rPh sb="0" eb="2">
      <t>コタイ</t>
    </rPh>
    <phoneticPr fontId="1"/>
  </si>
  <si>
    <t>到穂
日数
（播種から）</t>
    <rPh sb="0" eb="1">
      <t>トウ</t>
    </rPh>
    <rPh sb="1" eb="2">
      <t>スイ</t>
    </rPh>
    <rPh sb="3" eb="5">
      <t>ニッスウ</t>
    </rPh>
    <rPh sb="7" eb="9">
      <t>ハシュ</t>
    </rPh>
    <phoneticPr fontId="10"/>
  </si>
  <si>
    <t>NDVI</t>
    <phoneticPr fontId="10"/>
  </si>
  <si>
    <t>１株
茎数</t>
    <rPh sb="1" eb="2">
      <t>カブ</t>
    </rPh>
    <rPh sb="3" eb="5">
      <t>ケイスウ</t>
    </rPh>
    <phoneticPr fontId="10"/>
  </si>
  <si>
    <t>出穂
日</t>
    <rPh sb="0" eb="2">
      <t>シュッスイ</t>
    </rPh>
    <rPh sb="3" eb="4">
      <t>ビ</t>
    </rPh>
    <phoneticPr fontId="10"/>
  </si>
  <si>
    <t>被覆率
（%）</t>
    <rPh sb="0" eb="2">
      <t>ヒフク</t>
    </rPh>
    <rPh sb="2" eb="3">
      <t>リツ</t>
    </rPh>
    <phoneticPr fontId="1"/>
  </si>
  <si>
    <t>被覆率1</t>
    <rPh sb="0" eb="2">
      <t>ヒフク</t>
    </rPh>
    <rPh sb="2" eb="3">
      <t>リツ</t>
    </rPh>
    <phoneticPr fontId="1"/>
  </si>
  <si>
    <t>被覆率2</t>
    <rPh sb="0" eb="2">
      <t>ヒフク</t>
    </rPh>
    <rPh sb="2" eb="3">
      <t>リツ</t>
    </rPh>
    <phoneticPr fontId="1"/>
  </si>
  <si>
    <t>Brix</t>
    <phoneticPr fontId="10"/>
  </si>
  <si>
    <t>倒伏
程度
（0,1,2）</t>
    <rPh sb="0" eb="2">
      <t>トウフク</t>
    </rPh>
    <rPh sb="3" eb="5">
      <t>テイド</t>
    </rPh>
    <phoneticPr fontId="1"/>
  </si>
  <si>
    <t>0;直立,1;なびき,2;お辞儀</t>
    <rPh sb="2" eb="4">
      <t>チョクリツ</t>
    </rPh>
    <rPh sb="14" eb="16">
      <t>ジギ</t>
    </rPh>
    <phoneticPr fontId="1"/>
  </si>
  <si>
    <t>1班</t>
    <rPh sb="1" eb="2">
      <t>ハン</t>
    </rPh>
    <phoneticPr fontId="1"/>
  </si>
  <si>
    <t>収量
1位</t>
    <rPh sb="0" eb="2">
      <t>シュウリョウ</t>
    </rPh>
    <rPh sb="4" eb="5">
      <t>イ</t>
    </rPh>
    <phoneticPr fontId="1"/>
  </si>
  <si>
    <t>収量
2位</t>
    <rPh sb="0" eb="2">
      <t>シュウリョウ</t>
    </rPh>
    <rPh sb="4" eb="5">
      <t>イ</t>
    </rPh>
    <phoneticPr fontId="1"/>
  </si>
  <si>
    <t>収量
3位</t>
    <rPh sb="0" eb="2">
      <t>シュウリョウ</t>
    </rPh>
    <rPh sb="4" eb="5">
      <t>イ</t>
    </rPh>
    <phoneticPr fontId="1"/>
  </si>
  <si>
    <t>収量
4位</t>
    <rPh sb="0" eb="2">
      <t>シュウリョウ</t>
    </rPh>
    <rPh sb="4" eb="5">
      <t>イ</t>
    </rPh>
    <phoneticPr fontId="1"/>
  </si>
  <si>
    <t>2班</t>
    <rPh sb="1" eb="2">
      <t>ハン</t>
    </rPh>
    <phoneticPr fontId="1"/>
  </si>
  <si>
    <t>3班</t>
    <rPh sb="1" eb="2">
      <t>ハン</t>
    </rPh>
    <phoneticPr fontId="1"/>
  </si>
  <si>
    <t>多収
予想</t>
    <rPh sb="0" eb="2">
      <t>タシュウ</t>
    </rPh>
    <rPh sb="3" eb="5">
      <t>ヨソウ</t>
    </rPh>
    <phoneticPr fontId="1"/>
  </si>
  <si>
    <t>窒素
施肥</t>
    <rPh sb="0" eb="2">
      <t>チッソ</t>
    </rPh>
    <rPh sb="3" eb="5">
      <t>セヒ</t>
    </rPh>
    <phoneticPr fontId="1"/>
  </si>
  <si>
    <t>高窒素</t>
    <rPh sb="0" eb="1">
      <t>コウ</t>
    </rPh>
    <rPh sb="1" eb="3">
      <t>チッソ</t>
    </rPh>
    <phoneticPr fontId="1"/>
  </si>
  <si>
    <t>低窒素</t>
    <rPh sb="0" eb="1">
      <t>テイ</t>
    </rPh>
    <rPh sb="1" eb="3">
      <t>チッソ</t>
    </rPh>
    <phoneticPr fontId="1"/>
  </si>
  <si>
    <t>モミロマン</t>
    <phoneticPr fontId="1"/>
  </si>
  <si>
    <t>やまだわら</t>
    <phoneticPr fontId="1"/>
  </si>
  <si>
    <t>特青</t>
    <rPh sb="0" eb="1">
      <t>トク</t>
    </rPh>
    <rPh sb="1" eb="2">
      <t>アオ</t>
    </rPh>
    <phoneticPr fontId="1"/>
  </si>
  <si>
    <t>Calotoc</t>
    <phoneticPr fontId="1"/>
  </si>
  <si>
    <t>モミロマン</t>
    <phoneticPr fontId="1"/>
  </si>
  <si>
    <t>やまだわら</t>
    <phoneticPr fontId="1"/>
  </si>
  <si>
    <t>Calotoc</t>
    <phoneticPr fontId="1"/>
  </si>
  <si>
    <t>特青</t>
    <rPh sb="0" eb="2">
      <t>トクアオ</t>
    </rPh>
    <phoneticPr fontId="1"/>
  </si>
  <si>
    <t>個体7</t>
    <rPh sb="0" eb="2">
      <t>コタイ</t>
    </rPh>
    <phoneticPr fontId="1"/>
  </si>
  <si>
    <t>個体8</t>
    <rPh sb="0" eb="2">
      <t>コタイ</t>
    </rPh>
    <phoneticPr fontId="1"/>
  </si>
  <si>
    <t>個体9</t>
    <rPh sb="0" eb="2">
      <t>コタイ</t>
    </rPh>
    <phoneticPr fontId="1"/>
  </si>
  <si>
    <t>個体10</t>
    <rPh sb="0" eb="2">
      <t>コタイ</t>
    </rPh>
    <phoneticPr fontId="1"/>
  </si>
  <si>
    <t>穂1</t>
    <rPh sb="0" eb="1">
      <t>ホ</t>
    </rPh>
    <phoneticPr fontId="1"/>
  </si>
  <si>
    <t>穂2</t>
    <rPh sb="0" eb="1">
      <t>ホ</t>
    </rPh>
    <phoneticPr fontId="1"/>
  </si>
  <si>
    <t>1次枝梗数</t>
    <rPh sb="1" eb="2">
      <t>ジ</t>
    </rPh>
    <rPh sb="2" eb="4">
      <t>シコウ</t>
    </rPh>
    <rPh sb="4" eb="5">
      <t>スウ</t>
    </rPh>
    <phoneticPr fontId="10"/>
  </si>
  <si>
    <t>2次枝梗数</t>
    <rPh sb="1" eb="2">
      <t>ジ</t>
    </rPh>
    <rPh sb="2" eb="4">
      <t>シコウ</t>
    </rPh>
    <rPh sb="4" eb="5">
      <t>スウ</t>
    </rPh>
    <phoneticPr fontId="10"/>
  </si>
  <si>
    <t>2次／1次枝梗</t>
    <rPh sb="1" eb="2">
      <t>ジ</t>
    </rPh>
    <rPh sb="4" eb="5">
      <t>ジ</t>
    </rPh>
    <rPh sb="5" eb="7">
      <t>シコウ</t>
    </rPh>
    <phoneticPr fontId="10"/>
  </si>
  <si>
    <t>１株
穂数</t>
    <rPh sb="1" eb="2">
      <t>カブ</t>
    </rPh>
    <rPh sb="3" eb="4">
      <t>ホ</t>
    </rPh>
    <rPh sb="4" eb="5">
      <t>スウ</t>
    </rPh>
    <phoneticPr fontId="10"/>
  </si>
  <si>
    <r>
      <t>穂数
（m</t>
    </r>
    <r>
      <rPr>
        <vertAlign val="superscript"/>
        <sz val="12"/>
        <color indexed="10"/>
        <rFont val="ＭＳ Ｐゴシック"/>
        <family val="3"/>
        <charset val="128"/>
      </rPr>
      <t>-2</t>
    </r>
    <r>
      <rPr>
        <sz val="12"/>
        <color indexed="10"/>
        <rFont val="ＭＳ Ｐゴシック"/>
        <family val="3"/>
        <charset val="128"/>
      </rPr>
      <t>）</t>
    </r>
    <rPh sb="0" eb="1">
      <t>ホ</t>
    </rPh>
    <rPh sb="1" eb="2">
      <t>スウ</t>
    </rPh>
    <phoneticPr fontId="10"/>
  </si>
  <si>
    <t>8株
穂重(g)</t>
    <rPh sb="1" eb="2">
      <t>カブ</t>
    </rPh>
    <rPh sb="3" eb="4">
      <t>ホ</t>
    </rPh>
    <rPh sb="4" eb="5">
      <t>ジュウ</t>
    </rPh>
    <phoneticPr fontId="10"/>
  </si>
  <si>
    <t>10株
茎葉重(g)</t>
    <rPh sb="2" eb="3">
      <t>カブ</t>
    </rPh>
    <rPh sb="4" eb="6">
      <t>ケイヨウ</t>
    </rPh>
    <rPh sb="6" eb="7">
      <t>ジュウ</t>
    </rPh>
    <phoneticPr fontId="10"/>
  </si>
  <si>
    <t>8株
穂重＋紙袋(g)</t>
    <rPh sb="1" eb="2">
      <t>カブ</t>
    </rPh>
    <rPh sb="3" eb="4">
      <t>ホ</t>
    </rPh>
    <rPh sb="4" eb="5">
      <t>ジュウ</t>
    </rPh>
    <rPh sb="6" eb="8">
      <t>カミブクロ</t>
    </rPh>
    <phoneticPr fontId="10"/>
  </si>
  <si>
    <t>10株
茎葉重＋紙袋(g)</t>
    <rPh sb="2" eb="3">
      <t>カブ</t>
    </rPh>
    <rPh sb="4" eb="6">
      <t>ケイヨウ</t>
    </rPh>
    <rPh sb="6" eb="7">
      <t>ジュウ</t>
    </rPh>
    <phoneticPr fontId="10"/>
  </si>
  <si>
    <t>2株枝梗乾物重(g)</t>
    <rPh sb="1" eb="2">
      <t>カブ</t>
    </rPh>
    <rPh sb="2" eb="4">
      <t>シコウ</t>
    </rPh>
    <rPh sb="4" eb="6">
      <t>カンブツ</t>
    </rPh>
    <rPh sb="6" eb="7">
      <t>ジュウ</t>
    </rPh>
    <phoneticPr fontId="10"/>
  </si>
  <si>
    <t>2株残りの稔実籾重（g）</t>
    <rPh sb="1" eb="2">
      <t>カブ</t>
    </rPh>
    <rPh sb="2" eb="3">
      <t>ノコ</t>
    </rPh>
    <rPh sb="5" eb="6">
      <t>ネン</t>
    </rPh>
    <rPh sb="6" eb="7">
      <t>ジツ</t>
    </rPh>
    <rPh sb="7" eb="8">
      <t>モミ</t>
    </rPh>
    <rPh sb="8" eb="9">
      <t>ジュウ</t>
    </rPh>
    <phoneticPr fontId="10"/>
  </si>
  <si>
    <t>2株稔実100粒重(g)</t>
    <rPh sb="1" eb="2">
      <t>カブ</t>
    </rPh>
    <rPh sb="2" eb="3">
      <t>ネン</t>
    </rPh>
    <rPh sb="3" eb="4">
      <t>ジツ</t>
    </rPh>
    <rPh sb="7" eb="8">
      <t>ツブ</t>
    </rPh>
    <rPh sb="8" eb="9">
      <t>ジュウ</t>
    </rPh>
    <phoneticPr fontId="1"/>
  </si>
  <si>
    <t>2株不稔その他籾重（g）</t>
    <rPh sb="1" eb="2">
      <t>カブ</t>
    </rPh>
    <rPh sb="2" eb="4">
      <t>フネン</t>
    </rPh>
    <rPh sb="6" eb="7">
      <t>タ</t>
    </rPh>
    <rPh sb="7" eb="8">
      <t>モミ</t>
    </rPh>
    <rPh sb="8" eb="9">
      <t>ジュウ</t>
    </rPh>
    <phoneticPr fontId="1"/>
  </si>
  <si>
    <t>2株不稔100粒重（g）</t>
    <rPh sb="1" eb="2">
      <t>カブ</t>
    </rPh>
    <rPh sb="2" eb="4">
      <t>フネン</t>
    </rPh>
    <rPh sb="7" eb="8">
      <t>リュウ</t>
    </rPh>
    <rPh sb="8" eb="9">
      <t>ジュウ</t>
    </rPh>
    <phoneticPr fontId="1"/>
  </si>
  <si>
    <t>10月9日_１株
穂数</t>
    <rPh sb="2" eb="3">
      <t>ガツ</t>
    </rPh>
    <rPh sb="4" eb="5">
      <t>ニチ</t>
    </rPh>
    <rPh sb="7" eb="8">
      <t>カブ</t>
    </rPh>
    <rPh sb="9" eb="10">
      <t>ホ</t>
    </rPh>
    <rPh sb="10" eb="11">
      <t>スウ</t>
    </rPh>
    <phoneticPr fontId="10"/>
  </si>
  <si>
    <r>
      <t>千粒重
（g</t>
    </r>
    <r>
      <rPr>
        <sz val="12"/>
        <color indexed="10"/>
        <rFont val="ＭＳ Ｐゴシック"/>
        <family val="3"/>
        <charset val="128"/>
      </rPr>
      <t>）</t>
    </r>
    <rPh sb="0" eb="3">
      <t>センリュウジュウ</t>
    </rPh>
    <phoneticPr fontId="10"/>
  </si>
  <si>
    <r>
      <t>地上部
乾物重
（g m</t>
    </r>
    <r>
      <rPr>
        <vertAlign val="superscript"/>
        <sz val="12"/>
        <color rgb="FFFF0000"/>
        <rFont val="ＭＳ Ｐゴシック"/>
        <family val="3"/>
        <charset val="128"/>
      </rPr>
      <t>-2</t>
    </r>
    <r>
      <rPr>
        <sz val="12"/>
        <color rgb="FFFF0000"/>
        <rFont val="ＭＳ Ｐゴシック"/>
        <family val="3"/>
        <charset val="128"/>
      </rPr>
      <t>）</t>
    </r>
    <rPh sb="0" eb="2">
      <t>チジョウ</t>
    </rPh>
    <rPh sb="2" eb="3">
      <t>ブ</t>
    </rPh>
    <rPh sb="4" eb="6">
      <t>カンブツ</t>
    </rPh>
    <rPh sb="6" eb="7">
      <t>ジュウ</t>
    </rPh>
    <phoneticPr fontId="10"/>
  </si>
  <si>
    <t>収穫
指数</t>
    <rPh sb="0" eb="2">
      <t>シュウカク</t>
    </rPh>
    <rPh sb="3" eb="5">
      <t>シスウ</t>
    </rPh>
    <phoneticPr fontId="10"/>
  </si>
  <si>
    <t>1穂
穎花数</t>
    <rPh sb="1" eb="2">
      <t>ホ</t>
    </rPh>
    <rPh sb="3" eb="5">
      <t>エイカ</t>
    </rPh>
    <rPh sb="5" eb="6">
      <t>スウ</t>
    </rPh>
    <phoneticPr fontId="45"/>
  </si>
  <si>
    <r>
      <t>精籾
収量
（g m</t>
    </r>
    <r>
      <rPr>
        <vertAlign val="superscript"/>
        <sz val="12"/>
        <color rgb="FFFF0000"/>
        <rFont val="ＭＳ Ｐゴシック"/>
        <family val="3"/>
        <charset val="128"/>
      </rPr>
      <t>-2</t>
    </r>
    <r>
      <rPr>
        <sz val="12"/>
        <color rgb="FFFF0000"/>
        <rFont val="ＭＳ Ｐゴシック"/>
        <family val="3"/>
        <charset val="128"/>
      </rPr>
      <t>）</t>
    </r>
    <rPh sb="0" eb="1">
      <t>セイ</t>
    </rPh>
    <rPh sb="1" eb="2">
      <t>モミ</t>
    </rPh>
    <rPh sb="3" eb="5">
      <t>シュウリョウ</t>
    </rPh>
    <phoneticPr fontId="10"/>
  </si>
  <si>
    <t>登熟
歩合
（%）</t>
    <rPh sb="0" eb="2">
      <t>トウジュク</t>
    </rPh>
    <rPh sb="3" eb="5">
      <t>ブアイ</t>
    </rPh>
    <phoneticPr fontId="10"/>
  </si>
  <si>
    <r>
      <rPr>
        <sz val="12"/>
        <color indexed="10"/>
        <rFont val="ＭＳ Ｐゴシック"/>
        <family val="3"/>
        <charset val="128"/>
      </rPr>
      <t xml:space="preserve">面積あたり穎花数
</t>
    </r>
    <r>
      <rPr>
        <sz val="10"/>
        <color indexed="10"/>
        <rFont val="Arial"/>
        <family val="2"/>
      </rPr>
      <t>(×10</t>
    </r>
    <r>
      <rPr>
        <vertAlign val="superscript"/>
        <sz val="10"/>
        <color indexed="10"/>
        <rFont val="Arial"/>
        <family val="2"/>
      </rPr>
      <t>3</t>
    </r>
    <r>
      <rPr>
        <sz val="10"/>
        <color indexed="10"/>
        <rFont val="Arial"/>
        <family val="2"/>
      </rPr>
      <t>/m2)</t>
    </r>
    <rPh sb="0" eb="2">
      <t>メンセキ</t>
    </rPh>
    <rPh sb="5" eb="7">
      <t>エイカ</t>
    </rPh>
    <rPh sb="7" eb="8">
      <t>スウ</t>
    </rPh>
    <phoneticPr fontId="45"/>
  </si>
  <si>
    <t>算出
稔実
籾数</t>
    <rPh sb="0" eb="2">
      <t>サンシュツ</t>
    </rPh>
    <rPh sb="3" eb="4">
      <t>ネン</t>
    </rPh>
    <rPh sb="4" eb="5">
      <t>ジツ</t>
    </rPh>
    <rPh sb="6" eb="7">
      <t>モミ</t>
    </rPh>
    <rPh sb="7" eb="8">
      <t>スウ</t>
    </rPh>
    <phoneticPr fontId="1"/>
  </si>
  <si>
    <t>算出
不稔
籾数</t>
    <rPh sb="0" eb="2">
      <t>サンシュツ</t>
    </rPh>
    <rPh sb="3" eb="5">
      <t>フネン</t>
    </rPh>
    <rPh sb="6" eb="7">
      <t>モミ</t>
    </rPh>
    <rPh sb="7" eb="8">
      <t>スウ</t>
    </rPh>
    <phoneticPr fontId="1"/>
  </si>
  <si>
    <r>
      <rPr>
        <b/>
        <i/>
        <u/>
        <sz val="10"/>
        <rFont val="ＭＳ Ｐゴシック"/>
        <family val="3"/>
        <charset val="128"/>
      </rPr>
      <t xml:space="preserve">10株
</t>
    </r>
    <r>
      <rPr>
        <i/>
        <sz val="10"/>
        <rFont val="ＭＳ Ｐゴシック"/>
        <family val="3"/>
        <charset val="128"/>
      </rPr>
      <t>穂重
（g）</t>
    </r>
    <rPh sb="2" eb="3">
      <t>カブ</t>
    </rPh>
    <rPh sb="4" eb="5">
      <t>ホ</t>
    </rPh>
    <rPh sb="5" eb="6">
      <t>ジュウ</t>
    </rPh>
    <phoneticPr fontId="10"/>
  </si>
  <si>
    <t>High_N</t>
    <phoneticPr fontId="1"/>
  </si>
  <si>
    <t>Low_N</t>
    <phoneticPr fontId="1"/>
  </si>
  <si>
    <t>Main_plot</t>
    <phoneticPr fontId="1"/>
  </si>
  <si>
    <t>Subplot</t>
    <phoneticPr fontId="1"/>
  </si>
  <si>
    <t>Plot</t>
    <phoneticPr fontId="1"/>
  </si>
  <si>
    <t>Rep</t>
    <phoneticPr fontId="1"/>
  </si>
  <si>
    <r>
      <rPr>
        <sz val="12"/>
        <rFont val="ＭＳ Ｐゴシック"/>
        <family val="3"/>
        <charset val="128"/>
      </rPr>
      <t xml:space="preserve">面積あたり穎花数
</t>
    </r>
    <r>
      <rPr>
        <sz val="10"/>
        <rFont val="Arial"/>
        <family val="2"/>
      </rPr>
      <t>(×10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/m2)</t>
    </r>
    <rPh sb="0" eb="2">
      <t>メンセキ</t>
    </rPh>
    <rPh sb="5" eb="7">
      <t>エイカ</t>
    </rPh>
    <rPh sb="7" eb="8">
      <t>スウ</t>
    </rPh>
    <phoneticPr fontId="45"/>
  </si>
  <si>
    <t>Height_Oct</t>
    <phoneticPr fontId="10"/>
  </si>
  <si>
    <t>Coverage_Jul</t>
    <phoneticPr fontId="1"/>
  </si>
  <si>
    <t>NDVI_Jul</t>
    <phoneticPr fontId="10"/>
  </si>
  <si>
    <t>SPAD_Jul</t>
    <phoneticPr fontId="10"/>
  </si>
  <si>
    <t>Height_Jul</t>
    <phoneticPr fontId="10"/>
  </si>
  <si>
    <t>P_branches</t>
    <phoneticPr fontId="10"/>
  </si>
  <si>
    <t>S_branches</t>
    <phoneticPr fontId="10"/>
  </si>
  <si>
    <t>Sb/Pb</t>
    <phoneticPr fontId="10"/>
  </si>
  <si>
    <t>Grain_yield</t>
    <phoneticPr fontId="10"/>
  </si>
  <si>
    <t>Biomass</t>
    <phoneticPr fontId="10"/>
  </si>
  <si>
    <t>Harvest_index</t>
    <phoneticPr fontId="10"/>
  </si>
  <si>
    <t>Spikelets_per_panicle</t>
    <phoneticPr fontId="45"/>
  </si>
  <si>
    <t>Spikelets_per_m2</t>
    <phoneticPr fontId="45"/>
  </si>
  <si>
    <t>Grain_filling</t>
    <phoneticPr fontId="10"/>
  </si>
  <si>
    <t>Grain_weight</t>
    <phoneticPr fontId="10"/>
  </si>
  <si>
    <t>Momiroman</t>
  </si>
  <si>
    <t>Momiroman</t>
    <phoneticPr fontId="1"/>
  </si>
  <si>
    <t>Yamadawara</t>
  </si>
  <si>
    <t>Yamadawara</t>
    <phoneticPr fontId="1"/>
  </si>
  <si>
    <t>Teqing</t>
    <phoneticPr fontId="1"/>
  </si>
  <si>
    <r>
      <rPr>
        <sz val="12"/>
        <color theme="1"/>
        <rFont val="ＭＳ Ｐゴシック"/>
        <family val="3"/>
        <charset val="128"/>
      </rPr>
      <t>プロット</t>
    </r>
  </si>
  <si>
    <r>
      <rPr>
        <sz val="12"/>
        <color theme="1"/>
        <rFont val="ＭＳ Ｐゴシック"/>
        <family val="3"/>
        <charset val="128"/>
      </rPr>
      <t>反復</t>
    </r>
    <rPh sb="0" eb="2">
      <t>ハンプク</t>
    </rPh>
    <phoneticPr fontId="1"/>
  </si>
  <si>
    <r>
      <rPr>
        <sz val="12"/>
        <color theme="1"/>
        <rFont val="ＭＳ Ｐゴシック"/>
        <family val="3"/>
        <charset val="128"/>
      </rPr>
      <t>主区・施肥</t>
    </r>
    <rPh sb="0" eb="1">
      <t>シュ</t>
    </rPh>
    <rPh sb="1" eb="2">
      <t>ク</t>
    </rPh>
    <rPh sb="3" eb="5">
      <t>セヒ</t>
    </rPh>
    <phoneticPr fontId="1"/>
  </si>
  <si>
    <r>
      <rPr>
        <sz val="12"/>
        <color theme="1"/>
        <rFont val="ＭＳ Ｐゴシック"/>
        <family val="3"/>
        <charset val="128"/>
      </rPr>
      <t>副区・品種</t>
    </r>
    <rPh sb="0" eb="1">
      <t>フク</t>
    </rPh>
    <rPh sb="1" eb="2">
      <t>ク</t>
    </rPh>
    <rPh sb="3" eb="5">
      <t>ヒンシュ</t>
    </rPh>
    <phoneticPr fontId="1"/>
  </si>
  <si>
    <r>
      <t>7</t>
    </r>
    <r>
      <rPr>
        <sz val="12"/>
        <rFont val="ＭＳ Ｐゴシック"/>
        <family val="3"/>
        <charset val="128"/>
      </rPr>
      <t>月</t>
    </r>
    <r>
      <rPr>
        <sz val="12"/>
        <rFont val="Arial"/>
        <family val="2"/>
      </rPr>
      <t>11</t>
    </r>
    <r>
      <rPr>
        <sz val="12"/>
        <rFont val="ＭＳ Ｐゴシック"/>
        <family val="3"/>
        <charset val="128"/>
      </rPr>
      <t>日茎数
（</t>
    </r>
    <r>
      <rPr>
        <sz val="12"/>
        <rFont val="Arial"/>
        <family val="2"/>
      </rPr>
      <t>m</t>
    </r>
    <r>
      <rPr>
        <vertAlign val="superscript"/>
        <sz val="12"/>
        <rFont val="Arial"/>
        <family val="2"/>
      </rPr>
      <t>-2</t>
    </r>
    <r>
      <rPr>
        <sz val="12"/>
        <rFont val="ＭＳ Ｐゴシック"/>
        <family val="3"/>
        <charset val="128"/>
      </rPr>
      <t>）</t>
    </r>
    <rPh sb="1" eb="2">
      <t>ガツ</t>
    </rPh>
    <rPh sb="4" eb="5">
      <t>ニチ</t>
    </rPh>
    <rPh sb="5" eb="7">
      <t>ケイスウ</t>
    </rPh>
    <phoneticPr fontId="10"/>
  </si>
  <si>
    <r>
      <t>7</t>
    </r>
    <r>
      <rPr>
        <sz val="12"/>
        <rFont val="ＭＳ Ｐゴシック"/>
        <family val="3"/>
        <charset val="128"/>
      </rPr>
      <t>月</t>
    </r>
    <r>
      <rPr>
        <sz val="12"/>
        <rFont val="Arial"/>
        <family val="2"/>
      </rPr>
      <t>11</t>
    </r>
    <r>
      <rPr>
        <sz val="12"/>
        <rFont val="ＭＳ Ｐゴシック"/>
        <family val="3"/>
        <charset val="128"/>
      </rPr>
      <t>日草丈
（</t>
    </r>
    <r>
      <rPr>
        <sz val="12"/>
        <rFont val="Arial"/>
        <family val="2"/>
      </rPr>
      <t>cm</t>
    </r>
    <r>
      <rPr>
        <sz val="12"/>
        <rFont val="ＭＳ Ｐゴシック"/>
        <family val="3"/>
        <charset val="128"/>
      </rPr>
      <t>）</t>
    </r>
    <rPh sb="1" eb="2">
      <t>ガツ</t>
    </rPh>
    <rPh sb="4" eb="5">
      <t>ニチ</t>
    </rPh>
    <rPh sb="5" eb="7">
      <t>クサタケ</t>
    </rPh>
    <phoneticPr fontId="10"/>
  </si>
  <si>
    <r>
      <t>7</t>
    </r>
    <r>
      <rPr>
        <sz val="12"/>
        <rFont val="ＭＳ Ｐゴシック"/>
        <family val="3"/>
        <charset val="128"/>
      </rPr>
      <t>月</t>
    </r>
    <r>
      <rPr>
        <sz val="12"/>
        <rFont val="Arial"/>
        <family val="2"/>
      </rPr>
      <t>11</t>
    </r>
    <r>
      <rPr>
        <sz val="12"/>
        <rFont val="ＭＳ Ｐゴシック"/>
        <family val="3"/>
        <charset val="128"/>
      </rPr>
      <t xml:space="preserve">日最上位
展開葉
</t>
    </r>
    <r>
      <rPr>
        <sz val="12"/>
        <rFont val="Arial"/>
        <family val="2"/>
      </rPr>
      <t>SPAD</t>
    </r>
    <r>
      <rPr>
        <sz val="12"/>
        <rFont val="ＭＳ Ｐゴシック"/>
        <family val="3"/>
        <charset val="128"/>
      </rPr>
      <t>値</t>
    </r>
    <rPh sb="1" eb="2">
      <t>ガツ</t>
    </rPh>
    <rPh sb="4" eb="5">
      <t>ニチ</t>
    </rPh>
    <rPh sb="5" eb="8">
      <t>サイジョウイ</t>
    </rPh>
    <rPh sb="9" eb="11">
      <t>テンカイ</t>
    </rPh>
    <rPh sb="11" eb="12">
      <t>ヨウ</t>
    </rPh>
    <rPh sb="17" eb="18">
      <t>チ</t>
    </rPh>
    <phoneticPr fontId="10"/>
  </si>
  <si>
    <r>
      <t>7</t>
    </r>
    <r>
      <rPr>
        <sz val="12"/>
        <rFont val="ＭＳ Ｐゴシック"/>
        <family val="3"/>
        <charset val="128"/>
      </rPr>
      <t>月</t>
    </r>
    <r>
      <rPr>
        <sz val="12"/>
        <rFont val="Arial"/>
        <family val="2"/>
      </rPr>
      <t>11</t>
    </r>
    <r>
      <rPr>
        <sz val="12"/>
        <rFont val="ＭＳ Ｐゴシック"/>
        <family val="3"/>
        <charset val="128"/>
      </rPr>
      <t>日</t>
    </r>
    <r>
      <rPr>
        <sz val="12"/>
        <rFont val="Arial"/>
        <family val="2"/>
      </rPr>
      <t>NDVI</t>
    </r>
    <rPh sb="1" eb="2">
      <t>ガツ</t>
    </rPh>
    <rPh sb="4" eb="5">
      <t>ニチ</t>
    </rPh>
    <phoneticPr fontId="10"/>
  </si>
  <si>
    <r>
      <t>7</t>
    </r>
    <r>
      <rPr>
        <sz val="12"/>
        <rFont val="ＭＳ Ｐゴシック"/>
        <family val="3"/>
        <charset val="128"/>
      </rPr>
      <t>月</t>
    </r>
    <r>
      <rPr>
        <sz val="12"/>
        <rFont val="Arial"/>
        <family val="2"/>
      </rPr>
      <t>11</t>
    </r>
    <r>
      <rPr>
        <sz val="12"/>
        <rFont val="ＭＳ Ｐゴシック"/>
        <family val="3"/>
        <charset val="128"/>
      </rPr>
      <t>日被覆率
（</t>
    </r>
    <r>
      <rPr>
        <sz val="12"/>
        <rFont val="Arial"/>
        <family val="2"/>
      </rPr>
      <t>%</t>
    </r>
    <r>
      <rPr>
        <sz val="12"/>
        <rFont val="ＭＳ Ｐゴシック"/>
        <family val="3"/>
        <charset val="128"/>
      </rPr>
      <t>）</t>
    </r>
    <rPh sb="1" eb="2">
      <t>ガツ</t>
    </rPh>
    <rPh sb="4" eb="5">
      <t>ニチ</t>
    </rPh>
    <rPh sb="5" eb="7">
      <t>ヒフク</t>
    </rPh>
    <rPh sb="7" eb="8">
      <t>リツ</t>
    </rPh>
    <phoneticPr fontId="1"/>
  </si>
  <si>
    <r>
      <rPr>
        <sz val="12"/>
        <rFont val="ＭＳ Ｐゴシック"/>
        <family val="3"/>
        <charset val="128"/>
      </rPr>
      <t>到穂
日数
（播種から）</t>
    </r>
    <rPh sb="0" eb="1">
      <t>トウ</t>
    </rPh>
    <rPh sb="1" eb="2">
      <t>スイ</t>
    </rPh>
    <rPh sb="3" eb="5">
      <t>ニッスウ</t>
    </rPh>
    <rPh sb="7" eb="9">
      <t>ハシュ</t>
    </rPh>
    <phoneticPr fontId="10"/>
  </si>
  <si>
    <r>
      <rPr>
        <sz val="10"/>
        <rFont val="ＭＳ Ｐゴシック"/>
        <family val="3"/>
        <charset val="128"/>
      </rPr>
      <t>倒伏
程度
（</t>
    </r>
    <r>
      <rPr>
        <sz val="10"/>
        <rFont val="Arial"/>
        <family val="2"/>
      </rPr>
      <t>0,1,2</t>
    </r>
    <r>
      <rPr>
        <sz val="10"/>
        <rFont val="ＭＳ Ｐゴシック"/>
        <family val="3"/>
        <charset val="128"/>
      </rPr>
      <t>）</t>
    </r>
    <rPh sb="0" eb="2">
      <t>トウフク</t>
    </rPh>
    <rPh sb="3" eb="5">
      <t>テイド</t>
    </rPh>
    <phoneticPr fontId="1"/>
  </si>
  <si>
    <r>
      <t>10</t>
    </r>
    <r>
      <rPr>
        <sz val="12"/>
        <rFont val="ＭＳ Ｐゴシック"/>
        <family val="3"/>
        <charset val="128"/>
      </rPr>
      <t>月</t>
    </r>
    <r>
      <rPr>
        <sz val="12"/>
        <rFont val="Arial"/>
        <family val="2"/>
      </rPr>
      <t>2</t>
    </r>
    <r>
      <rPr>
        <sz val="12"/>
        <rFont val="ＭＳ Ｐゴシック"/>
        <family val="3"/>
        <charset val="128"/>
      </rPr>
      <t>日草丈
（</t>
    </r>
    <r>
      <rPr>
        <sz val="12"/>
        <rFont val="Arial"/>
        <family val="2"/>
      </rPr>
      <t>cm</t>
    </r>
    <r>
      <rPr>
        <sz val="12"/>
        <rFont val="ＭＳ Ｐゴシック"/>
        <family val="3"/>
        <charset val="128"/>
      </rPr>
      <t>）</t>
    </r>
    <rPh sb="2" eb="3">
      <t>ガツ</t>
    </rPh>
    <rPh sb="4" eb="5">
      <t>ニチ</t>
    </rPh>
    <rPh sb="5" eb="7">
      <t>クサタケ</t>
    </rPh>
    <phoneticPr fontId="10"/>
  </si>
  <si>
    <r>
      <t>1</t>
    </r>
    <r>
      <rPr>
        <sz val="12"/>
        <rFont val="ＭＳ Ｐゴシック"/>
        <family val="3"/>
        <charset val="128"/>
      </rPr>
      <t>次枝梗数</t>
    </r>
    <rPh sb="1" eb="2">
      <t>ジ</t>
    </rPh>
    <rPh sb="2" eb="4">
      <t>シコウ</t>
    </rPh>
    <rPh sb="4" eb="5">
      <t>スウ</t>
    </rPh>
    <phoneticPr fontId="10"/>
  </si>
  <si>
    <r>
      <t>2</t>
    </r>
    <r>
      <rPr>
        <sz val="12"/>
        <rFont val="ＭＳ Ｐゴシック"/>
        <family val="3"/>
        <charset val="128"/>
      </rPr>
      <t>次枝梗数</t>
    </r>
    <rPh sb="1" eb="2">
      <t>ジ</t>
    </rPh>
    <rPh sb="2" eb="4">
      <t>シコウ</t>
    </rPh>
    <rPh sb="4" eb="5">
      <t>スウ</t>
    </rPh>
    <phoneticPr fontId="10"/>
  </si>
  <si>
    <r>
      <t>2</t>
    </r>
    <r>
      <rPr>
        <sz val="12"/>
        <rFont val="ＭＳ Ｐゴシック"/>
        <family val="3"/>
        <charset val="128"/>
      </rPr>
      <t>次／</t>
    </r>
    <r>
      <rPr>
        <sz val="12"/>
        <rFont val="Arial"/>
        <family val="2"/>
      </rPr>
      <t>1</t>
    </r>
    <r>
      <rPr>
        <sz val="12"/>
        <rFont val="ＭＳ Ｐゴシック"/>
        <family val="3"/>
        <charset val="128"/>
      </rPr>
      <t>次枝梗</t>
    </r>
    <rPh sb="1" eb="2">
      <t>ジ</t>
    </rPh>
    <rPh sb="4" eb="5">
      <t>ジ</t>
    </rPh>
    <rPh sb="5" eb="7">
      <t>シコウ</t>
    </rPh>
    <phoneticPr fontId="10"/>
  </si>
  <si>
    <r>
      <rPr>
        <sz val="12"/>
        <rFont val="ＭＳ Ｐゴシック"/>
        <family val="3"/>
        <charset val="128"/>
      </rPr>
      <t>精籾
収量
（</t>
    </r>
    <r>
      <rPr>
        <sz val="12"/>
        <rFont val="Arial"/>
        <family val="2"/>
      </rPr>
      <t>g m</t>
    </r>
    <r>
      <rPr>
        <vertAlign val="superscript"/>
        <sz val="12"/>
        <rFont val="Arial"/>
        <family val="2"/>
      </rPr>
      <t>-2</t>
    </r>
    <r>
      <rPr>
        <sz val="12"/>
        <rFont val="ＭＳ Ｐゴシック"/>
        <family val="3"/>
        <charset val="128"/>
      </rPr>
      <t>）</t>
    </r>
    <rPh sb="0" eb="1">
      <t>セイ</t>
    </rPh>
    <rPh sb="1" eb="2">
      <t>モミ</t>
    </rPh>
    <rPh sb="3" eb="5">
      <t>シュウリョウ</t>
    </rPh>
    <phoneticPr fontId="10"/>
  </si>
  <si>
    <r>
      <rPr>
        <sz val="12"/>
        <rFont val="ＭＳ Ｐゴシック"/>
        <family val="3"/>
        <charset val="128"/>
      </rPr>
      <t>地上部
乾物重
（</t>
    </r>
    <r>
      <rPr>
        <sz val="12"/>
        <rFont val="Arial"/>
        <family val="2"/>
      </rPr>
      <t>g m</t>
    </r>
    <r>
      <rPr>
        <vertAlign val="superscript"/>
        <sz val="12"/>
        <rFont val="Arial"/>
        <family val="2"/>
      </rPr>
      <t>-2</t>
    </r>
    <r>
      <rPr>
        <sz val="12"/>
        <rFont val="ＭＳ Ｐゴシック"/>
        <family val="3"/>
        <charset val="128"/>
      </rPr>
      <t>）</t>
    </r>
    <rPh sb="0" eb="2">
      <t>チジョウ</t>
    </rPh>
    <rPh sb="2" eb="3">
      <t>ブ</t>
    </rPh>
    <rPh sb="4" eb="6">
      <t>カンブツ</t>
    </rPh>
    <rPh sb="6" eb="7">
      <t>ジュウ</t>
    </rPh>
    <phoneticPr fontId="10"/>
  </si>
  <si>
    <r>
      <rPr>
        <sz val="12"/>
        <rFont val="ＭＳ Ｐゴシック"/>
        <family val="3"/>
        <charset val="128"/>
      </rPr>
      <t>収穫
指数</t>
    </r>
    <rPh sb="0" eb="2">
      <t>シュウカク</t>
    </rPh>
    <rPh sb="3" eb="5">
      <t>シスウ</t>
    </rPh>
    <phoneticPr fontId="10"/>
  </si>
  <si>
    <r>
      <rPr>
        <sz val="12"/>
        <rFont val="ＭＳ Ｐゴシック"/>
        <family val="3"/>
        <charset val="128"/>
      </rPr>
      <t>穂数
（</t>
    </r>
    <r>
      <rPr>
        <sz val="12"/>
        <rFont val="Arial"/>
        <family val="2"/>
      </rPr>
      <t>m</t>
    </r>
    <r>
      <rPr>
        <vertAlign val="superscript"/>
        <sz val="12"/>
        <rFont val="Arial"/>
        <family val="2"/>
      </rPr>
      <t>-2</t>
    </r>
    <r>
      <rPr>
        <sz val="12"/>
        <rFont val="ＭＳ Ｐゴシック"/>
        <family val="3"/>
        <charset val="128"/>
      </rPr>
      <t>）</t>
    </r>
    <rPh sb="0" eb="1">
      <t>ホ</t>
    </rPh>
    <rPh sb="1" eb="2">
      <t>スウ</t>
    </rPh>
    <phoneticPr fontId="10"/>
  </si>
  <si>
    <r>
      <t>1</t>
    </r>
    <r>
      <rPr>
        <sz val="12"/>
        <rFont val="ＭＳ Ｐゴシック"/>
        <family val="3"/>
        <charset val="128"/>
      </rPr>
      <t>穂
穎花数</t>
    </r>
    <rPh sb="1" eb="2">
      <t>ホ</t>
    </rPh>
    <rPh sb="3" eb="5">
      <t>エイカ</t>
    </rPh>
    <rPh sb="5" eb="6">
      <t>スウ</t>
    </rPh>
    <phoneticPr fontId="45"/>
  </si>
  <si>
    <r>
      <rPr>
        <sz val="12"/>
        <rFont val="ＭＳ Ｐゴシック"/>
        <family val="3"/>
        <charset val="128"/>
      </rPr>
      <t>登熟
歩合
（</t>
    </r>
    <r>
      <rPr>
        <sz val="12"/>
        <rFont val="Arial"/>
        <family val="2"/>
      </rPr>
      <t>%</t>
    </r>
    <r>
      <rPr>
        <sz val="12"/>
        <rFont val="ＭＳ Ｐゴシック"/>
        <family val="3"/>
        <charset val="128"/>
      </rPr>
      <t>）</t>
    </r>
    <rPh sb="0" eb="2">
      <t>トウジュク</t>
    </rPh>
    <rPh sb="3" eb="5">
      <t>ブアイ</t>
    </rPh>
    <phoneticPr fontId="10"/>
  </si>
  <si>
    <r>
      <rPr>
        <sz val="12"/>
        <rFont val="ＭＳ Ｐゴシック"/>
        <family val="3"/>
        <charset val="128"/>
      </rPr>
      <t>千粒重
（</t>
    </r>
    <r>
      <rPr>
        <sz val="12"/>
        <rFont val="Arial"/>
        <family val="2"/>
      </rPr>
      <t>g</t>
    </r>
    <r>
      <rPr>
        <sz val="12"/>
        <rFont val="ＭＳ Ｐゴシック"/>
        <family val="3"/>
        <charset val="128"/>
      </rPr>
      <t>）</t>
    </r>
    <rPh sb="0" eb="3">
      <t>センリュウジュウ</t>
    </rPh>
    <phoneticPr fontId="10"/>
  </si>
  <si>
    <t>Days_to_heading</t>
    <phoneticPr fontId="10"/>
  </si>
  <si>
    <t>Tillers_Jul</t>
    <phoneticPr fontId="10"/>
  </si>
  <si>
    <t>Panicles</t>
    <phoneticPr fontId="10"/>
  </si>
  <si>
    <t>Lodging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</si>
</sst>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_ "/>
    <numFmt numFmtId="178" formatCode="0_);[Red]\(0\)"/>
    <numFmt numFmtId="179" formatCode="0.00_ "/>
    <numFmt numFmtId="180" formatCode="0.0"/>
  </numFmts>
  <fonts count="6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Arial"/>
      <family val="2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ゴシック"/>
      <family val="3"/>
      <charset val="128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Arial"/>
      <family val="2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Arial"/>
      <family val="2"/>
    </font>
    <font>
      <sz val="12"/>
      <color indexed="10"/>
      <name val="ＭＳ Ｐゴシック"/>
      <family val="3"/>
      <charset val="128"/>
    </font>
    <font>
      <sz val="12"/>
      <color indexed="10"/>
      <name val="Arial"/>
      <family val="2"/>
    </font>
    <font>
      <vertAlign val="superscript"/>
      <sz val="12"/>
      <color indexed="10"/>
      <name val="ＭＳ Ｐゴシック"/>
      <family val="3"/>
      <charset val="128"/>
    </font>
    <font>
      <sz val="12"/>
      <name val="Arial"/>
      <family val="2"/>
    </font>
    <font>
      <b/>
      <sz val="16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b/>
      <sz val="6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Arial"/>
      <family val="2"/>
    </font>
    <font>
      <u/>
      <sz val="12"/>
      <color theme="1"/>
      <name val="Arial"/>
      <family val="2"/>
    </font>
    <font>
      <vertAlign val="superscript"/>
      <sz val="12"/>
      <color rgb="FFFF0000"/>
      <name val="ＭＳ Ｐゴシック"/>
      <family val="3"/>
      <charset val="128"/>
    </font>
    <font>
      <sz val="11"/>
      <name val="Verdana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indexed="10"/>
      <name val="Arial"/>
      <family val="2"/>
    </font>
    <font>
      <vertAlign val="superscript"/>
      <sz val="10"/>
      <color indexed="10"/>
      <name val="Arial"/>
      <family val="2"/>
    </font>
    <font>
      <i/>
      <sz val="10"/>
      <name val="ＭＳ Ｐゴシック"/>
      <family val="3"/>
      <charset val="128"/>
    </font>
    <font>
      <i/>
      <sz val="10"/>
      <name val="Arial"/>
      <family val="2"/>
    </font>
    <font>
      <b/>
      <i/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2"/>
      <name val="Arial"/>
      <family val="2"/>
    </font>
    <font>
      <sz val="11"/>
      <color theme="1"/>
      <name val="Arial"/>
      <family val="2"/>
    </font>
    <font>
      <sz val="12"/>
      <color rgb="FF0000CC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1" fillId="8" borderId="21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9" borderId="2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10" borderId="2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4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44" fillId="0" borderId="0">
      <alignment vertical="center"/>
    </xf>
    <xf numFmtId="0" fontId="46" fillId="0" borderId="0">
      <alignment vertical="center"/>
    </xf>
    <xf numFmtId="0" fontId="47" fillId="0" borderId="0"/>
    <xf numFmtId="9" fontId="44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center" vertical="center" textRotation="90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1">
      <alignment vertical="center"/>
    </xf>
    <xf numFmtId="0" fontId="7" fillId="0" borderId="0" xfId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7" fillId="0" borderId="6" xfId="1" applyBorder="1" applyAlignment="1">
      <alignment horizontal="center" vertical="center"/>
    </xf>
    <xf numFmtId="0" fontId="7" fillId="0" borderId="6" xfId="1" applyBorder="1">
      <alignment vertical="center"/>
    </xf>
    <xf numFmtId="0" fontId="11" fillId="0" borderId="0" xfId="1" applyFont="1" applyFill="1" applyBorder="1" applyAlignment="1">
      <alignment horizontal="center" vertical="center"/>
    </xf>
    <xf numFmtId="176" fontId="17" fillId="0" borderId="0" xfId="1" applyNumberFormat="1" applyFont="1" applyAlignment="1">
      <alignment horizontal="center" vertical="center"/>
    </xf>
    <xf numFmtId="177" fontId="13" fillId="0" borderId="0" xfId="1" applyNumberFormat="1" applyFont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56" fontId="17" fillId="0" borderId="0" xfId="1" applyNumberFormat="1" applyFont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177" fontId="7" fillId="0" borderId="0" xfId="1" applyNumberForma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2" fillId="2" borderId="0" xfId="0" applyFont="1" applyFill="1" applyAlignment="1"/>
    <xf numFmtId="0" fontId="0" fillId="0" borderId="0" xfId="0" applyAlignment="1"/>
    <xf numFmtId="0" fontId="8" fillId="0" borderId="6" xfId="1" applyFont="1" applyBorder="1" applyAlignment="1">
      <alignment vertical="center" wrapText="1"/>
    </xf>
    <xf numFmtId="0" fontId="7" fillId="0" borderId="5" xfId="1" applyBorder="1">
      <alignment vertical="center"/>
    </xf>
    <xf numFmtId="0" fontId="11" fillId="0" borderId="5" xfId="1" applyFont="1" applyFill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176" fontId="17" fillId="0" borderId="5" xfId="1" applyNumberFormat="1" applyFont="1" applyBorder="1" applyAlignment="1">
      <alignment horizontal="center" vertical="center"/>
    </xf>
    <xf numFmtId="177" fontId="13" fillId="0" borderId="5" xfId="1" applyNumberFormat="1" applyFont="1" applyBorder="1" applyAlignment="1">
      <alignment horizontal="center" vertical="center"/>
    </xf>
    <xf numFmtId="176" fontId="13" fillId="0" borderId="5" xfId="1" applyNumberFormat="1" applyFont="1" applyBorder="1" applyAlignment="1">
      <alignment horizontal="center" vertical="center"/>
    </xf>
    <xf numFmtId="56" fontId="17" fillId="0" borderId="5" xfId="1" applyNumberFormat="1" applyFont="1" applyBorder="1" applyAlignment="1">
      <alignment horizontal="center" vertical="center"/>
    </xf>
    <xf numFmtId="178" fontId="13" fillId="0" borderId="5" xfId="1" applyNumberFormat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179" fontId="13" fillId="0" borderId="0" xfId="1" applyNumberFormat="1" applyFont="1" applyAlignment="1">
      <alignment horizontal="center" vertical="center"/>
    </xf>
    <xf numFmtId="179" fontId="13" fillId="0" borderId="5" xfId="1" applyNumberFormat="1" applyFont="1" applyBorder="1" applyAlignment="1">
      <alignment horizontal="center" vertical="center"/>
    </xf>
    <xf numFmtId="180" fontId="7" fillId="0" borderId="0" xfId="1" applyNumberFormat="1" applyAlignment="1">
      <alignment horizontal="center" vertical="center"/>
    </xf>
    <xf numFmtId="180" fontId="7" fillId="0" borderId="5" xfId="1" applyNumberFormat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7" fillId="0" borderId="10" xfId="1" applyBorder="1" applyAlignment="1">
      <alignment horizontal="center" vertical="center"/>
    </xf>
    <xf numFmtId="176" fontId="7" fillId="0" borderId="10" xfId="1" applyNumberFormat="1" applyBorder="1" applyAlignment="1">
      <alignment horizontal="center" vertical="center"/>
    </xf>
    <xf numFmtId="179" fontId="7" fillId="0" borderId="10" xfId="1" applyNumberFormat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176" fontId="7" fillId="0" borderId="0" xfId="1" applyNumberFormat="1" applyBorder="1" applyAlignment="1">
      <alignment horizontal="center" vertical="center"/>
    </xf>
    <xf numFmtId="179" fontId="7" fillId="0" borderId="0" xfId="1" applyNumberFormat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7" fillId="0" borderId="15" xfId="1" applyBorder="1" applyAlignment="1">
      <alignment horizontal="center" vertical="center"/>
    </xf>
    <xf numFmtId="176" fontId="7" fillId="0" borderId="15" xfId="1" applyNumberFormat="1" applyBorder="1" applyAlignment="1">
      <alignment horizontal="center" vertical="center"/>
    </xf>
    <xf numFmtId="179" fontId="7" fillId="0" borderId="15" xfId="1" applyNumberForma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177" fontId="7" fillId="0" borderId="10" xfId="1" applyNumberFormat="1" applyBorder="1" applyAlignment="1">
      <alignment horizontal="center" vertical="center"/>
    </xf>
    <xf numFmtId="177" fontId="7" fillId="0" borderId="0" xfId="1" applyNumberFormat="1" applyBorder="1" applyAlignment="1">
      <alignment horizontal="center" vertical="center"/>
    </xf>
    <xf numFmtId="177" fontId="7" fillId="0" borderId="15" xfId="1" applyNumberForma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21" fillId="0" borderId="6" xfId="1" applyFont="1" applyBorder="1" applyAlignment="1">
      <alignment horizontal="center" vertical="center" wrapText="1"/>
    </xf>
    <xf numFmtId="177" fontId="7" fillId="0" borderId="11" xfId="1" applyNumberFormat="1" applyBorder="1" applyAlignment="1">
      <alignment horizontal="center" vertical="center"/>
    </xf>
    <xf numFmtId="177" fontId="7" fillId="0" borderId="13" xfId="1" applyNumberFormat="1" applyBorder="1" applyAlignment="1">
      <alignment horizontal="center" vertical="center"/>
    </xf>
    <xf numFmtId="177" fontId="7" fillId="0" borderId="16" xfId="1" applyNumberForma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76" fontId="7" fillId="0" borderId="11" xfId="1" applyNumberFormat="1" applyBorder="1" applyAlignment="1">
      <alignment horizontal="center" vertical="center"/>
    </xf>
    <xf numFmtId="176" fontId="7" fillId="0" borderId="13" xfId="1" applyNumberFormat="1" applyBorder="1" applyAlignment="1">
      <alignment horizontal="center" vertical="center"/>
    </xf>
    <xf numFmtId="176" fontId="7" fillId="0" borderId="16" xfId="1" applyNumberFormat="1" applyBorder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40" fillId="0" borderId="6" xfId="1" applyFont="1" applyBorder="1" applyAlignment="1">
      <alignment horizontal="center" vertical="center" wrapText="1"/>
    </xf>
    <xf numFmtId="0" fontId="40" fillId="0" borderId="27" xfId="1" applyFont="1" applyBorder="1" applyAlignment="1">
      <alignment horizontal="center" vertical="center" wrapText="1"/>
    </xf>
    <xf numFmtId="0" fontId="40" fillId="0" borderId="28" xfId="1" applyFont="1" applyBorder="1" applyAlignment="1">
      <alignment horizontal="center" vertical="center" wrapText="1"/>
    </xf>
    <xf numFmtId="0" fontId="40" fillId="0" borderId="29" xfId="1" applyFont="1" applyBorder="1" applyAlignment="1">
      <alignment horizontal="center" vertical="center"/>
    </xf>
    <xf numFmtId="0" fontId="40" fillId="0" borderId="26" xfId="1" applyFont="1" applyBorder="1" applyAlignment="1">
      <alignment horizontal="center" vertical="center"/>
    </xf>
    <xf numFmtId="0" fontId="40" fillId="0" borderId="31" xfId="1" applyFont="1" applyBorder="1" applyAlignment="1">
      <alignment horizontal="center" vertical="center"/>
    </xf>
    <xf numFmtId="0" fontId="40" fillId="0" borderId="0" xfId="1" applyFont="1" applyBorder="1" applyAlignment="1">
      <alignment horizontal="center" vertical="center"/>
    </xf>
    <xf numFmtId="0" fontId="40" fillId="0" borderId="33" xfId="1" applyFont="1" applyBorder="1" applyAlignment="1">
      <alignment horizontal="center" vertical="center"/>
    </xf>
    <xf numFmtId="0" fontId="40" fillId="0" borderId="5" xfId="1" applyFont="1" applyBorder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41" fillId="0" borderId="30" xfId="1" applyFont="1" applyBorder="1" applyAlignment="1">
      <alignment horizontal="center" vertical="center"/>
    </xf>
    <xf numFmtId="0" fontId="41" fillId="0" borderId="0" xfId="1" applyFont="1" applyBorder="1" applyAlignment="1">
      <alignment horizontal="center" vertical="center"/>
    </xf>
    <xf numFmtId="0" fontId="41" fillId="0" borderId="32" xfId="1" applyFont="1" applyBorder="1" applyAlignment="1">
      <alignment horizontal="center" vertical="center"/>
    </xf>
    <xf numFmtId="0" fontId="41" fillId="0" borderId="34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1" fontId="7" fillId="0" borderId="0" xfId="1" applyNumberFormat="1" applyAlignment="1">
      <alignment horizontal="center" vertical="center"/>
    </xf>
    <xf numFmtId="1" fontId="7" fillId="0" borderId="5" xfId="1" applyNumberFormat="1" applyBorder="1" applyAlignment="1">
      <alignment horizontal="center" vertical="center"/>
    </xf>
    <xf numFmtId="0" fontId="42" fillId="35" borderId="0" xfId="1" applyFont="1" applyFill="1" applyAlignment="1">
      <alignment horizontal="center" vertical="center"/>
    </xf>
    <xf numFmtId="0" fontId="42" fillId="35" borderId="5" xfId="1" applyFont="1" applyFill="1" applyBorder="1" applyAlignment="1">
      <alignment horizontal="center" vertical="center"/>
    </xf>
    <xf numFmtId="179" fontId="17" fillId="0" borderId="0" xfId="1" applyNumberFormat="1" applyFont="1" applyAlignment="1">
      <alignment horizontal="center" vertical="center"/>
    </xf>
    <xf numFmtId="179" fontId="17" fillId="0" borderId="5" xfId="1" applyNumberFormat="1" applyFont="1" applyBorder="1" applyAlignment="1">
      <alignment horizontal="center" vertical="center"/>
    </xf>
    <xf numFmtId="179" fontId="17" fillId="0" borderId="26" xfId="1" applyNumberFormat="1" applyFont="1" applyBorder="1" applyAlignment="1">
      <alignment horizontal="center" vertical="center"/>
    </xf>
    <xf numFmtId="179" fontId="17" fillId="0" borderId="0" xfId="1" applyNumberFormat="1" applyFont="1" applyBorder="1" applyAlignment="1">
      <alignment horizontal="center" vertical="center"/>
    </xf>
    <xf numFmtId="0" fontId="7" fillId="0" borderId="0" xfId="1" applyBorder="1">
      <alignment vertical="center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7" fillId="0" borderId="1" xfId="1" applyBorder="1">
      <alignment vertical="center"/>
    </xf>
    <xf numFmtId="0" fontId="11" fillId="0" borderId="1" xfId="1" applyFont="1" applyFill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179" fontId="17" fillId="0" borderId="1" xfId="1" applyNumberFormat="1" applyFont="1" applyBorder="1" applyAlignment="1">
      <alignment horizontal="center" vertical="center"/>
    </xf>
    <xf numFmtId="0" fontId="15" fillId="0" borderId="0" xfId="45" applyFont="1" applyBorder="1" applyAlignment="1">
      <alignment horizontal="center" vertical="center" wrapText="1"/>
    </xf>
    <xf numFmtId="0" fontId="14" fillId="0" borderId="0" xfId="45" applyFont="1" applyBorder="1" applyAlignment="1">
      <alignment horizontal="center" vertical="center" wrapText="1"/>
    </xf>
    <xf numFmtId="0" fontId="50" fillId="0" borderId="6" xfId="1" applyFont="1" applyBorder="1" applyAlignment="1">
      <alignment horizontal="center" vertical="center" wrapText="1"/>
    </xf>
    <xf numFmtId="179" fontId="51" fillId="0" borderId="0" xfId="1" applyNumberFormat="1" applyFont="1" applyBorder="1" applyAlignment="1">
      <alignment horizontal="center" vertical="center"/>
    </xf>
    <xf numFmtId="179" fontId="51" fillId="0" borderId="5" xfId="1" applyNumberFormat="1" applyFont="1" applyBorder="1" applyAlignment="1">
      <alignment horizontal="center" vertical="center"/>
    </xf>
    <xf numFmtId="177" fontId="51" fillId="0" borderId="0" xfId="1" applyNumberFormat="1" applyFont="1" applyAlignment="1">
      <alignment horizontal="center" vertical="center"/>
    </xf>
    <xf numFmtId="177" fontId="51" fillId="0" borderId="5" xfId="1" applyNumberFormat="1" applyFont="1" applyBorder="1" applyAlignment="1">
      <alignment horizontal="center" vertical="center"/>
    </xf>
    <xf numFmtId="0" fontId="53" fillId="0" borderId="0" xfId="1" applyFont="1">
      <alignment vertical="center"/>
    </xf>
    <xf numFmtId="0" fontId="8" fillId="0" borderId="6" xfId="1" applyFont="1" applyBorder="1" applyAlignment="1">
      <alignment horizontal="center" vertical="center" wrapText="1"/>
    </xf>
    <xf numFmtId="177" fontId="17" fillId="0" borderId="0" xfId="1" applyNumberFormat="1" applyFont="1" applyAlignment="1">
      <alignment horizontal="center" vertical="center"/>
    </xf>
    <xf numFmtId="178" fontId="17" fillId="0" borderId="0" xfId="1" applyNumberFormat="1" applyFont="1" applyAlignment="1">
      <alignment horizontal="center" vertical="center"/>
    </xf>
    <xf numFmtId="177" fontId="17" fillId="0" borderId="5" xfId="1" applyNumberFormat="1" applyFont="1" applyBorder="1" applyAlignment="1">
      <alignment horizontal="center" vertical="center"/>
    </xf>
    <xf numFmtId="178" fontId="17" fillId="0" borderId="5" xfId="1" applyNumberFormat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179" fontId="7" fillId="0" borderId="0" xfId="1" applyNumberFormat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0" fontId="55" fillId="0" borderId="0" xfId="1" applyFont="1" applyBorder="1" applyAlignment="1">
      <alignment horizontal="center" vertical="center" wrapText="1"/>
    </xf>
    <xf numFmtId="0" fontId="17" fillId="0" borderId="0" xfId="45" applyFont="1" applyBorder="1" applyAlignment="1">
      <alignment horizontal="center" vertical="center" wrapText="1"/>
    </xf>
    <xf numFmtId="0" fontId="58" fillId="0" borderId="0" xfId="0" applyFont="1">
      <alignment vertical="center"/>
    </xf>
    <xf numFmtId="0" fontId="7" fillId="0" borderId="26" xfId="1" applyFont="1" applyBorder="1" applyAlignment="1">
      <alignment vertical="center" wrapText="1"/>
    </xf>
    <xf numFmtId="0" fontId="7" fillId="0" borderId="26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 wrapText="1"/>
    </xf>
    <xf numFmtId="0" fontId="17" fillId="0" borderId="26" xfId="45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>
      <alignment vertical="center"/>
    </xf>
    <xf numFmtId="0" fontId="17" fillId="0" borderId="5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177" fontId="13" fillId="0" borderId="10" xfId="1" applyNumberFormat="1" applyFont="1" applyBorder="1" applyAlignment="1">
      <alignment horizontal="center" vertical="center"/>
    </xf>
    <xf numFmtId="176" fontId="13" fillId="0" borderId="10" xfId="1" applyNumberFormat="1" applyFont="1" applyBorder="1" applyAlignment="1">
      <alignment horizontal="center" vertical="center"/>
    </xf>
    <xf numFmtId="179" fontId="13" fillId="0" borderId="10" xfId="1" applyNumberFormat="1" applyFont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13" fillId="0" borderId="0" xfId="1" applyNumberFormat="1" applyFont="1" applyBorder="1" applyAlignment="1">
      <alignment horizontal="center" vertical="center"/>
    </xf>
    <xf numFmtId="176" fontId="13" fillId="0" borderId="0" xfId="1" applyNumberFormat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177" fontId="13" fillId="0" borderId="15" xfId="1" applyNumberFormat="1" applyFont="1" applyBorder="1" applyAlignment="1">
      <alignment horizontal="center" vertical="center"/>
    </xf>
    <xf numFmtId="176" fontId="13" fillId="0" borderId="15" xfId="1" applyNumberFormat="1" applyFont="1" applyBorder="1" applyAlignment="1">
      <alignment horizontal="center" vertical="center"/>
    </xf>
    <xf numFmtId="179" fontId="13" fillId="0" borderId="15" xfId="1" applyNumberFormat="1" applyFont="1" applyBorder="1" applyAlignment="1">
      <alignment horizontal="center" vertical="center"/>
    </xf>
    <xf numFmtId="0" fontId="59" fillId="0" borderId="9" xfId="1" applyFont="1" applyFill="1" applyBorder="1" applyAlignment="1">
      <alignment horizontal="center" vertical="center"/>
    </xf>
    <xf numFmtId="0" fontId="59" fillId="0" borderId="10" xfId="1" applyFont="1" applyBorder="1" applyAlignment="1">
      <alignment horizontal="center" vertical="center"/>
    </xf>
    <xf numFmtId="177" fontId="59" fillId="0" borderId="10" xfId="1" applyNumberFormat="1" applyFont="1" applyBorder="1" applyAlignment="1">
      <alignment horizontal="center" vertical="center"/>
    </xf>
    <xf numFmtId="176" fontId="59" fillId="0" borderId="10" xfId="1" applyNumberFormat="1" applyFont="1" applyBorder="1" applyAlignment="1">
      <alignment horizontal="center" vertical="center"/>
    </xf>
    <xf numFmtId="179" fontId="59" fillId="0" borderId="10" xfId="1" applyNumberFormat="1" applyFont="1" applyBorder="1" applyAlignment="1">
      <alignment horizontal="center" vertical="center"/>
    </xf>
    <xf numFmtId="0" fontId="59" fillId="0" borderId="12" xfId="1" applyFont="1" applyFill="1" applyBorder="1" applyAlignment="1">
      <alignment horizontal="center" vertical="center"/>
    </xf>
    <xf numFmtId="0" fontId="59" fillId="0" borderId="0" xfId="1" applyFont="1" applyBorder="1" applyAlignment="1">
      <alignment horizontal="center" vertical="center"/>
    </xf>
    <xf numFmtId="177" fontId="59" fillId="0" borderId="0" xfId="1" applyNumberFormat="1" applyFont="1" applyBorder="1" applyAlignment="1">
      <alignment horizontal="center" vertical="center"/>
    </xf>
    <xf numFmtId="176" fontId="59" fillId="0" borderId="0" xfId="1" applyNumberFormat="1" applyFont="1" applyBorder="1" applyAlignment="1">
      <alignment horizontal="center" vertical="center"/>
    </xf>
    <xf numFmtId="179" fontId="59" fillId="0" borderId="0" xfId="1" applyNumberFormat="1" applyFont="1" applyBorder="1" applyAlignment="1">
      <alignment horizontal="center" vertical="center"/>
    </xf>
    <xf numFmtId="0" fontId="59" fillId="0" borderId="14" xfId="1" applyFont="1" applyFill="1" applyBorder="1" applyAlignment="1">
      <alignment horizontal="center" vertical="center"/>
    </xf>
    <xf numFmtId="0" fontId="59" fillId="0" borderId="15" xfId="1" applyFont="1" applyBorder="1" applyAlignment="1">
      <alignment horizontal="center" vertical="center"/>
    </xf>
    <xf numFmtId="177" fontId="59" fillId="0" borderId="15" xfId="1" applyNumberFormat="1" applyFont="1" applyBorder="1" applyAlignment="1">
      <alignment horizontal="center" vertical="center"/>
    </xf>
    <xf numFmtId="176" fontId="59" fillId="0" borderId="15" xfId="1" applyNumberFormat="1" applyFont="1" applyBorder="1" applyAlignment="1">
      <alignment horizontal="center" vertical="center"/>
    </xf>
    <xf numFmtId="179" fontId="59" fillId="0" borderId="15" xfId="1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52">
    <cellStyle name="20% - アクセント 1" xfId="22" builtinId="30" customBuiltin="1"/>
    <cellStyle name="20% - アクセント 2" xfId="26" builtinId="34" customBuiltin="1"/>
    <cellStyle name="20% - アクセント 3" xfId="30" builtinId="38" customBuiltin="1"/>
    <cellStyle name="20% - アクセント 4" xfId="34" builtinId="42" customBuiltin="1"/>
    <cellStyle name="20% - アクセント 5" xfId="38" builtinId="46" customBuiltin="1"/>
    <cellStyle name="20% - アクセント 6" xfId="42" builtinId="50" customBuiltin="1"/>
    <cellStyle name="40% - アクセント 1" xfId="23" builtinId="31" customBuiltin="1"/>
    <cellStyle name="40% - アクセント 2" xfId="27" builtinId="35" customBuiltin="1"/>
    <cellStyle name="40% - アクセント 3" xfId="31" builtinId="39" customBuiltin="1"/>
    <cellStyle name="40% - アクセント 4" xfId="35" builtinId="43" customBuiltin="1"/>
    <cellStyle name="40% - アクセント 5" xfId="39" builtinId="47" customBuiltin="1"/>
    <cellStyle name="40% - アクセント 6" xfId="43" builtinId="51" customBuiltin="1"/>
    <cellStyle name="60% - アクセント 1" xfId="24" builtinId="32" customBuiltin="1"/>
    <cellStyle name="60% - アクセント 2" xfId="28" builtinId="36" customBuiltin="1"/>
    <cellStyle name="60% - アクセント 3" xfId="32" builtinId="40" customBuiltin="1"/>
    <cellStyle name="60% - アクセント 4" xfId="36" builtinId="44" customBuiltin="1"/>
    <cellStyle name="60% - アクセント 5" xfId="40" builtinId="48" customBuiltin="1"/>
    <cellStyle name="60% - アクセント 6" xfId="44" builtinId="52" customBuiltin="1"/>
    <cellStyle name="アクセント 1" xfId="21" builtinId="29" customBuiltin="1"/>
    <cellStyle name="アクセント 2" xfId="25" builtinId="33" customBuiltin="1"/>
    <cellStyle name="アクセント 3" xfId="29" builtinId="37" customBuiltin="1"/>
    <cellStyle name="アクセント 4" xfId="33" builtinId="41" customBuiltin="1"/>
    <cellStyle name="アクセント 5" xfId="37" builtinId="45" customBuiltin="1"/>
    <cellStyle name="アクセント 6" xfId="41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パーセント 2" xfId="3"/>
    <cellStyle name="パーセント 2 2" xfId="46"/>
    <cellStyle name="パーセント 3" xfId="51"/>
    <cellStyle name="メモ" xfId="18" builtinId="10" customBuiltin="1"/>
    <cellStyle name="リンク セル" xfId="15" builtinId="24" customBuiltin="1"/>
    <cellStyle name="入力" xfId="12" builtinId="20" customBuiltin="1"/>
    <cellStyle name="出力" xfId="13" builtinId="21" customBuiltin="1"/>
    <cellStyle name="悪い" xfId="10" builtinId="27" customBuiltin="1"/>
    <cellStyle name="標準" xfId="0" builtinId="0"/>
    <cellStyle name="標準 2" xfId="2"/>
    <cellStyle name="標準 2 2" xfId="48"/>
    <cellStyle name="標準 2 3" xfId="47"/>
    <cellStyle name="標準 3" xfId="1"/>
    <cellStyle name="標準 3 2" xfId="49"/>
    <cellStyle name="標準 4" xfId="50"/>
    <cellStyle name="標準 5" xfId="45"/>
    <cellStyle name="良い" xfId="9" builtinId="26" customBuiltin="1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計算" xfId="14" builtinId="22" customBuiltin="1"/>
    <cellStyle name="説明文" xfId="19" builtinId="53" customBuiltin="1"/>
    <cellStyle name="警告文" xfId="17" builtinId="11" customBuiltin="1"/>
    <cellStyle name="集計" xfId="20" builtinId="25" customBuiltin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E5"/>
    </sheetView>
  </sheetViews>
  <sheetFormatPr defaultRowHeight="13.5"/>
  <cols>
    <col min="1" max="1" width="12.5" customWidth="1"/>
    <col min="2" max="2" width="7" customWidth="1"/>
    <col min="3" max="3" width="7.25" customWidth="1"/>
    <col min="4" max="4" width="27.875" customWidth="1"/>
    <col min="5" max="5" width="23.625" customWidth="1"/>
  </cols>
  <sheetData>
    <row r="1" spans="1:5" ht="1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3" customFormat="1" ht="18" customHeight="1">
      <c r="A2" s="2" t="s">
        <v>5</v>
      </c>
      <c r="B2" s="2" t="s">
        <v>17</v>
      </c>
      <c r="C2" s="2" t="s">
        <v>15</v>
      </c>
      <c r="D2" s="2" t="s">
        <v>13</v>
      </c>
      <c r="E2" s="2" t="s">
        <v>14</v>
      </c>
    </row>
    <row r="3" spans="1:5" s="3" customFormat="1" ht="34.5" customHeight="1">
      <c r="A3" s="2" t="s">
        <v>6</v>
      </c>
      <c r="B3" s="2" t="s">
        <v>17</v>
      </c>
      <c r="C3" s="2" t="s">
        <v>16</v>
      </c>
      <c r="D3" s="2" t="s">
        <v>11</v>
      </c>
      <c r="E3" s="2" t="s">
        <v>12</v>
      </c>
    </row>
    <row r="4" spans="1:5" s="3" customFormat="1" ht="18" customHeight="1">
      <c r="A4" s="2" t="s">
        <v>10</v>
      </c>
      <c r="B4" s="2" t="s">
        <v>18</v>
      </c>
      <c r="C4" s="2" t="s">
        <v>8</v>
      </c>
      <c r="D4" s="2" t="s">
        <v>9</v>
      </c>
      <c r="E4" s="2" t="s">
        <v>7</v>
      </c>
    </row>
    <row r="5" spans="1:5" s="3" customFormat="1" ht="33.75" customHeight="1">
      <c r="A5" s="2" t="s">
        <v>25</v>
      </c>
      <c r="B5" s="2" t="s">
        <v>28</v>
      </c>
      <c r="C5" s="2" t="s">
        <v>8</v>
      </c>
      <c r="D5" s="2" t="s">
        <v>26</v>
      </c>
      <c r="E5" s="2" t="s">
        <v>27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4" workbookViewId="0">
      <selection activeCell="N12" sqref="N12"/>
    </sheetView>
  </sheetViews>
  <sheetFormatPr defaultRowHeight="13.5"/>
  <cols>
    <col min="1" max="1" width="4.625" customWidth="1"/>
    <col min="2" max="2" width="8" customWidth="1"/>
    <col min="3" max="3" width="2.625" customWidth="1"/>
    <col min="4" max="4" width="8" customWidth="1"/>
    <col min="5" max="5" width="2.625" customWidth="1"/>
    <col min="6" max="6" width="8" customWidth="1"/>
    <col min="7" max="7" width="2.625" customWidth="1"/>
    <col min="8" max="9" width="8" customWidth="1"/>
    <col min="10" max="10" width="2.625" customWidth="1"/>
    <col min="11" max="11" width="8" customWidth="1"/>
    <col min="12" max="12" width="2.625" customWidth="1"/>
    <col min="13" max="13" width="8" customWidth="1"/>
    <col min="14" max="14" width="2.625" customWidth="1"/>
    <col min="15" max="16" width="8" customWidth="1"/>
    <col min="17" max="17" width="2.625" customWidth="1"/>
    <col min="18" max="18" width="8" customWidth="1"/>
    <col min="19" max="19" width="2.625" customWidth="1"/>
    <col min="20" max="20" width="8" customWidth="1"/>
    <col min="21" max="21" width="2.625" customWidth="1"/>
    <col min="22" max="22" width="8" customWidth="1"/>
  </cols>
  <sheetData>
    <row r="1" spans="1:22" ht="29.25" customHeight="1" thickBot="1">
      <c r="A1" s="4"/>
      <c r="B1" s="181" t="s">
        <v>19</v>
      </c>
      <c r="C1" s="181"/>
      <c r="D1" s="181"/>
      <c r="E1" s="181"/>
      <c r="F1" s="181"/>
      <c r="G1" s="181"/>
      <c r="H1" s="181"/>
      <c r="I1" s="181" t="s">
        <v>21</v>
      </c>
      <c r="J1" s="181"/>
      <c r="K1" s="181"/>
      <c r="L1" s="181"/>
      <c r="M1" s="181"/>
      <c r="N1" s="181"/>
      <c r="O1" s="181"/>
      <c r="P1" s="181" t="s">
        <v>20</v>
      </c>
      <c r="Q1" s="181"/>
      <c r="R1" s="181"/>
      <c r="S1" s="181"/>
      <c r="T1" s="181"/>
      <c r="U1" s="181"/>
      <c r="V1" s="181"/>
    </row>
    <row r="2" spans="1:22" ht="42" customHeight="1" thickTop="1" thickBot="1">
      <c r="A2" s="4"/>
      <c r="B2" s="28">
        <v>1</v>
      </c>
      <c r="C2" s="39"/>
      <c r="D2" s="29">
        <v>2</v>
      </c>
      <c r="E2" s="29"/>
      <c r="F2" s="29">
        <v>3</v>
      </c>
      <c r="G2" s="36"/>
      <c r="H2" s="30">
        <v>4</v>
      </c>
      <c r="I2" s="10">
        <v>9</v>
      </c>
      <c r="J2" s="37"/>
      <c r="K2" s="11">
        <v>10</v>
      </c>
      <c r="L2" s="11"/>
      <c r="M2" s="11">
        <v>11</v>
      </c>
      <c r="N2" s="34"/>
      <c r="O2" s="12">
        <v>12</v>
      </c>
      <c r="P2" s="10">
        <v>17</v>
      </c>
      <c r="Q2" s="37"/>
      <c r="R2" s="11">
        <v>18</v>
      </c>
      <c r="S2" s="11"/>
      <c r="T2" s="11">
        <v>19</v>
      </c>
      <c r="U2" s="34"/>
      <c r="V2" s="12">
        <v>20</v>
      </c>
    </row>
    <row r="3" spans="1:22" ht="42" customHeight="1" thickTop="1" thickBot="1">
      <c r="A3" s="5" t="s">
        <v>23</v>
      </c>
      <c r="B3" s="28">
        <v>5</v>
      </c>
      <c r="C3" s="39"/>
      <c r="D3" s="29">
        <v>6</v>
      </c>
      <c r="E3" s="29"/>
      <c r="F3" s="11">
        <v>7</v>
      </c>
      <c r="G3" s="34"/>
      <c r="H3" s="12">
        <v>8</v>
      </c>
      <c r="I3" s="10">
        <v>13</v>
      </c>
      <c r="J3" s="37"/>
      <c r="K3" s="11">
        <v>14</v>
      </c>
      <c r="L3" s="11"/>
      <c r="M3" s="11">
        <v>15</v>
      </c>
      <c r="N3" s="34"/>
      <c r="O3" s="12">
        <v>16</v>
      </c>
      <c r="P3" s="10">
        <v>21</v>
      </c>
      <c r="Q3" s="37"/>
      <c r="R3" s="11">
        <v>22</v>
      </c>
      <c r="S3" s="11"/>
      <c r="T3" s="11">
        <v>23</v>
      </c>
      <c r="U3" s="34"/>
      <c r="V3" s="12">
        <v>24</v>
      </c>
    </row>
    <row r="4" spans="1:22" ht="21.75" customHeight="1" thickTop="1">
      <c r="A4" s="4"/>
      <c r="B4" s="6" t="s">
        <v>22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0.25" customHeight="1">
      <c r="A5" s="4"/>
      <c r="B5" s="8" t="s">
        <v>24</v>
      </c>
      <c r="C5" s="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0.25" customHeight="1">
      <c r="A6" s="4"/>
      <c r="B6" s="9" t="s">
        <v>71</v>
      </c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7.25" customHeight="1"/>
    <row r="8" spans="1:22" ht="29.25" customHeight="1" thickBot="1">
      <c r="A8" s="4"/>
      <c r="B8" s="181" t="s">
        <v>19</v>
      </c>
      <c r="C8" s="181"/>
      <c r="D8" s="181"/>
      <c r="E8" s="181"/>
      <c r="F8" s="181"/>
      <c r="G8" s="181"/>
      <c r="H8" s="181"/>
      <c r="I8" s="181" t="s">
        <v>21</v>
      </c>
      <c r="J8" s="181"/>
      <c r="K8" s="181"/>
      <c r="L8" s="181"/>
      <c r="M8" s="181"/>
      <c r="N8" s="181"/>
      <c r="O8" s="181"/>
      <c r="P8" s="181" t="s">
        <v>20</v>
      </c>
      <c r="Q8" s="181"/>
      <c r="R8" s="181"/>
      <c r="S8" s="181"/>
      <c r="T8" s="181"/>
      <c r="U8" s="181"/>
      <c r="V8" s="181"/>
    </row>
    <row r="9" spans="1:22" ht="60" customHeight="1" thickTop="1" thickBot="1">
      <c r="A9" s="5" t="s">
        <v>72</v>
      </c>
      <c r="B9" s="31" t="s">
        <v>48</v>
      </c>
      <c r="C9" s="38"/>
      <c r="D9" s="32" t="s">
        <v>47</v>
      </c>
      <c r="E9" s="32"/>
      <c r="F9" s="32" t="s">
        <v>45</v>
      </c>
      <c r="G9" s="35"/>
      <c r="H9" s="33" t="s">
        <v>46</v>
      </c>
      <c r="I9" s="31" t="s">
        <v>53</v>
      </c>
      <c r="J9" s="38"/>
      <c r="K9" s="32" t="s">
        <v>54</v>
      </c>
      <c r="L9" s="32"/>
      <c r="M9" s="32" t="s">
        <v>55</v>
      </c>
      <c r="N9" s="35"/>
      <c r="O9" s="33" t="s">
        <v>56</v>
      </c>
      <c r="P9" s="31" t="s">
        <v>61</v>
      </c>
      <c r="Q9" s="38"/>
      <c r="R9" s="32" t="s">
        <v>62</v>
      </c>
      <c r="S9" s="32"/>
      <c r="T9" s="32" t="s">
        <v>63</v>
      </c>
      <c r="U9" s="35"/>
      <c r="V9" s="33" t="s">
        <v>64</v>
      </c>
    </row>
    <row r="10" spans="1:22" ht="60" customHeight="1" thickTop="1" thickBot="1">
      <c r="A10" s="5" t="s">
        <v>72</v>
      </c>
      <c r="B10" s="28" t="s">
        <v>49</v>
      </c>
      <c r="C10" s="39"/>
      <c r="D10" s="29" t="s">
        <v>50</v>
      </c>
      <c r="E10" s="29"/>
      <c r="F10" s="29" t="s">
        <v>51</v>
      </c>
      <c r="G10" s="36"/>
      <c r="H10" s="30" t="s">
        <v>52</v>
      </c>
      <c r="I10" s="28" t="s">
        <v>57</v>
      </c>
      <c r="J10" s="39"/>
      <c r="K10" s="29" t="s">
        <v>58</v>
      </c>
      <c r="L10" s="29"/>
      <c r="M10" s="29" t="s">
        <v>59</v>
      </c>
      <c r="N10" s="36"/>
      <c r="O10" s="30" t="s">
        <v>60</v>
      </c>
      <c r="P10" s="28" t="s">
        <v>65</v>
      </c>
      <c r="Q10" s="39"/>
      <c r="R10" s="29" t="s">
        <v>66</v>
      </c>
      <c r="S10" s="29"/>
      <c r="T10" s="29" t="s">
        <v>67</v>
      </c>
      <c r="U10" s="36"/>
      <c r="V10" s="30" t="s">
        <v>68</v>
      </c>
    </row>
    <row r="11" spans="1:22" ht="21.75" customHeight="1" thickTop="1">
      <c r="A11" s="4"/>
      <c r="B11" s="6" t="s">
        <v>22</v>
      </c>
      <c r="C11" s="40" t="s">
        <v>73</v>
      </c>
      <c r="D11" s="6" t="s">
        <v>22</v>
      </c>
      <c r="E11" s="40" t="s">
        <v>73</v>
      </c>
      <c r="F11" s="6" t="s">
        <v>22</v>
      </c>
      <c r="G11" s="40" t="s">
        <v>73</v>
      </c>
      <c r="H11" s="6" t="s">
        <v>22</v>
      </c>
      <c r="I11" s="6" t="s">
        <v>22</v>
      </c>
      <c r="J11" s="40" t="s">
        <v>73</v>
      </c>
      <c r="K11" s="6" t="s">
        <v>22</v>
      </c>
      <c r="L11" s="40" t="s">
        <v>73</v>
      </c>
      <c r="M11" s="6" t="s">
        <v>22</v>
      </c>
      <c r="N11" s="40" t="s">
        <v>73</v>
      </c>
      <c r="O11" s="6" t="s">
        <v>22</v>
      </c>
      <c r="P11" s="6" t="s">
        <v>22</v>
      </c>
      <c r="Q11" s="40" t="s">
        <v>73</v>
      </c>
      <c r="R11" s="6" t="s">
        <v>22</v>
      </c>
      <c r="S11" s="40" t="s">
        <v>73</v>
      </c>
      <c r="T11" s="6" t="s">
        <v>22</v>
      </c>
      <c r="U11" s="40" t="s">
        <v>73</v>
      </c>
      <c r="V11" s="6" t="s">
        <v>22</v>
      </c>
    </row>
    <row r="12" spans="1:22" s="43" customFormat="1" ht="27.75" customHeight="1">
      <c r="A12" s="41"/>
      <c r="B12" s="42" t="s">
        <v>69</v>
      </c>
      <c r="C12" s="42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</row>
    <row r="13" spans="1:22" ht="24" customHeight="1">
      <c r="A13" s="4"/>
      <c r="B13" s="9" t="s">
        <v>70</v>
      </c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51.75" customHeight="1">
      <c r="A14" s="4"/>
      <c r="B14" s="9"/>
      <c r="C14" s="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9.25" customHeight="1" thickBot="1">
      <c r="A15" s="4"/>
      <c r="B15" s="181" t="s">
        <v>19</v>
      </c>
      <c r="C15" s="181"/>
      <c r="D15" s="181"/>
      <c r="E15" s="181"/>
      <c r="F15" s="181"/>
      <c r="G15" s="181"/>
      <c r="H15" s="181"/>
      <c r="I15" s="181" t="s">
        <v>21</v>
      </c>
      <c r="J15" s="181"/>
      <c r="K15" s="181"/>
      <c r="L15" s="181"/>
      <c r="M15" s="181"/>
      <c r="N15" s="181"/>
      <c r="O15" s="181"/>
      <c r="P15" s="181" t="s">
        <v>20</v>
      </c>
      <c r="Q15" s="181"/>
      <c r="R15" s="181"/>
      <c r="S15" s="181"/>
      <c r="T15" s="181"/>
      <c r="U15" s="181"/>
      <c r="V15" s="181"/>
    </row>
    <row r="16" spans="1:22" ht="60" customHeight="1" thickTop="1" thickBot="1">
      <c r="A16" s="5" t="s">
        <v>72</v>
      </c>
      <c r="B16" s="31" t="s">
        <v>48</v>
      </c>
      <c r="C16" s="38"/>
      <c r="D16" s="32" t="s">
        <v>47</v>
      </c>
      <c r="E16" s="32"/>
      <c r="F16" s="32" t="s">
        <v>45</v>
      </c>
      <c r="G16" s="35"/>
      <c r="H16" s="33" t="s">
        <v>46</v>
      </c>
      <c r="I16" s="31" t="s">
        <v>53</v>
      </c>
      <c r="J16" s="38"/>
      <c r="K16" s="32" t="s">
        <v>54</v>
      </c>
      <c r="L16" s="32"/>
      <c r="M16" s="32" t="s">
        <v>55</v>
      </c>
      <c r="N16" s="35"/>
      <c r="O16" s="33" t="s">
        <v>56</v>
      </c>
      <c r="P16" s="31" t="s">
        <v>61</v>
      </c>
      <c r="Q16" s="38"/>
      <c r="R16" s="32" t="s">
        <v>62</v>
      </c>
      <c r="S16" s="32"/>
      <c r="T16" s="32" t="s">
        <v>63</v>
      </c>
      <c r="U16" s="35"/>
      <c r="V16" s="33" t="s">
        <v>64</v>
      </c>
    </row>
    <row r="17" spans="1:22" ht="60" customHeight="1" thickTop="1" thickBot="1">
      <c r="A17" s="5" t="s">
        <v>72</v>
      </c>
      <c r="B17" s="28" t="s">
        <v>49</v>
      </c>
      <c r="C17" s="39"/>
      <c r="D17" s="29" t="s">
        <v>50</v>
      </c>
      <c r="E17" s="29"/>
      <c r="F17" s="29" t="s">
        <v>51</v>
      </c>
      <c r="G17" s="36"/>
      <c r="H17" s="30" t="s">
        <v>52</v>
      </c>
      <c r="I17" s="28" t="s">
        <v>57</v>
      </c>
      <c r="J17" s="39"/>
      <c r="K17" s="29" t="s">
        <v>58</v>
      </c>
      <c r="L17" s="29"/>
      <c r="M17" s="29" t="s">
        <v>59</v>
      </c>
      <c r="N17" s="36"/>
      <c r="O17" s="30" t="s">
        <v>60</v>
      </c>
      <c r="P17" s="28" t="s">
        <v>65</v>
      </c>
      <c r="Q17" s="39"/>
      <c r="R17" s="29" t="s">
        <v>66</v>
      </c>
      <c r="S17" s="29"/>
      <c r="T17" s="29" t="s">
        <v>67</v>
      </c>
      <c r="U17" s="36"/>
      <c r="V17" s="30" t="s">
        <v>68</v>
      </c>
    </row>
    <row r="18" spans="1:22" ht="21.75" customHeight="1" thickTop="1">
      <c r="A18" s="4"/>
      <c r="B18" s="6" t="s">
        <v>22</v>
      </c>
      <c r="C18" s="40" t="s">
        <v>73</v>
      </c>
      <c r="D18" s="6" t="s">
        <v>22</v>
      </c>
      <c r="E18" s="40" t="s">
        <v>73</v>
      </c>
      <c r="F18" s="6" t="s">
        <v>22</v>
      </c>
      <c r="G18" s="40" t="s">
        <v>73</v>
      </c>
      <c r="H18" s="6" t="s">
        <v>22</v>
      </c>
      <c r="I18" s="6" t="s">
        <v>22</v>
      </c>
      <c r="J18" s="40" t="s">
        <v>73</v>
      </c>
      <c r="K18" s="6" t="s">
        <v>22</v>
      </c>
      <c r="L18" s="40" t="s">
        <v>73</v>
      </c>
      <c r="M18" s="6" t="s">
        <v>22</v>
      </c>
      <c r="N18" s="40" t="s">
        <v>73</v>
      </c>
      <c r="O18" s="6" t="s">
        <v>22</v>
      </c>
      <c r="P18" s="6" t="s">
        <v>22</v>
      </c>
      <c r="Q18" s="40" t="s">
        <v>73</v>
      </c>
      <c r="R18" s="6" t="s">
        <v>22</v>
      </c>
      <c r="S18" s="40" t="s">
        <v>73</v>
      </c>
      <c r="T18" s="6" t="s">
        <v>22</v>
      </c>
      <c r="U18" s="40" t="s">
        <v>73</v>
      </c>
      <c r="V18" s="6" t="s">
        <v>22</v>
      </c>
    </row>
    <row r="19" spans="1:22" s="43" customFormat="1" ht="27.75" customHeight="1">
      <c r="A19" s="41"/>
      <c r="B19" s="42" t="s">
        <v>69</v>
      </c>
      <c r="C19" s="42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</row>
    <row r="20" spans="1:22" ht="24" customHeight="1">
      <c r="A20" s="4"/>
      <c r="B20" s="9" t="s">
        <v>70</v>
      </c>
      <c r="C20" s="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7.25" customHeight="1"/>
    <row r="22" spans="1:22" ht="17.25" customHeight="1"/>
    <row r="23" spans="1:22" ht="17.25" customHeight="1"/>
    <row r="24" spans="1:22" ht="17.25" customHeight="1"/>
  </sheetData>
  <mergeCells count="9">
    <mergeCell ref="B15:H15"/>
    <mergeCell ref="I15:O15"/>
    <mergeCell ref="P15:V15"/>
    <mergeCell ref="B1:H1"/>
    <mergeCell ref="I1:O1"/>
    <mergeCell ref="P1:V1"/>
    <mergeCell ref="B8:H8"/>
    <mergeCell ref="I8:O8"/>
    <mergeCell ref="P8:V8"/>
  </mergeCells>
  <phoneticPr fontId="1"/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E42" sqref="E42"/>
    </sheetView>
  </sheetViews>
  <sheetFormatPr defaultRowHeight="13.5"/>
  <cols>
    <col min="3" max="4" width="10.625" customWidth="1"/>
  </cols>
  <sheetData>
    <row r="1" spans="1:4">
      <c r="A1" t="s">
        <v>32</v>
      </c>
      <c r="B1" t="s">
        <v>33</v>
      </c>
      <c r="C1" t="s">
        <v>34</v>
      </c>
      <c r="D1" t="s">
        <v>35</v>
      </c>
    </row>
    <row r="2" spans="1:4">
      <c r="A2">
        <v>1</v>
      </c>
      <c r="B2">
        <v>1</v>
      </c>
      <c r="C2" t="s">
        <v>36</v>
      </c>
      <c r="D2" t="s">
        <v>38</v>
      </c>
    </row>
    <row r="3" spans="1:4">
      <c r="A3">
        <v>2</v>
      </c>
      <c r="B3">
        <v>1</v>
      </c>
      <c r="C3" t="s">
        <v>36</v>
      </c>
      <c r="D3" t="s">
        <v>39</v>
      </c>
    </row>
    <row r="4" spans="1:4">
      <c r="A4">
        <v>3</v>
      </c>
      <c r="B4">
        <v>1</v>
      </c>
      <c r="C4" t="s">
        <v>36</v>
      </c>
      <c r="D4" t="s">
        <v>40</v>
      </c>
    </row>
    <row r="5" spans="1:4">
      <c r="A5">
        <v>4</v>
      </c>
      <c r="B5">
        <v>1</v>
      </c>
      <c r="C5" t="s">
        <v>36</v>
      </c>
      <c r="D5" t="s">
        <v>41</v>
      </c>
    </row>
    <row r="6" spans="1:4">
      <c r="A6">
        <v>5</v>
      </c>
      <c r="B6">
        <v>1</v>
      </c>
      <c r="C6" t="s">
        <v>37</v>
      </c>
      <c r="D6" t="s">
        <v>42</v>
      </c>
    </row>
    <row r="7" spans="1:4">
      <c r="A7">
        <v>6</v>
      </c>
      <c r="B7">
        <v>1</v>
      </c>
      <c r="C7" t="s">
        <v>37</v>
      </c>
      <c r="D7" t="s">
        <v>40</v>
      </c>
    </row>
    <row r="8" spans="1:4">
      <c r="A8">
        <v>7</v>
      </c>
      <c r="B8">
        <v>1</v>
      </c>
      <c r="C8" t="s">
        <v>37</v>
      </c>
      <c r="D8" t="s">
        <v>41</v>
      </c>
    </row>
    <row r="9" spans="1:4">
      <c r="A9">
        <v>8</v>
      </c>
      <c r="B9">
        <v>1</v>
      </c>
      <c r="C9" t="s">
        <v>37</v>
      </c>
      <c r="D9" t="s">
        <v>39</v>
      </c>
    </row>
    <row r="10" spans="1:4">
      <c r="A10">
        <v>9</v>
      </c>
      <c r="B10">
        <v>2</v>
      </c>
      <c r="C10" t="s">
        <v>36</v>
      </c>
      <c r="D10" t="s">
        <v>43</v>
      </c>
    </row>
    <row r="11" spans="1:4">
      <c r="A11">
        <v>10</v>
      </c>
      <c r="B11">
        <v>2</v>
      </c>
      <c r="C11" t="s">
        <v>36</v>
      </c>
      <c r="D11" t="s">
        <v>39</v>
      </c>
    </row>
    <row r="12" spans="1:4">
      <c r="A12">
        <v>11</v>
      </c>
      <c r="B12">
        <v>2</v>
      </c>
      <c r="C12" t="s">
        <v>36</v>
      </c>
      <c r="D12" t="s">
        <v>40</v>
      </c>
    </row>
    <row r="13" spans="1:4">
      <c r="A13">
        <v>12</v>
      </c>
      <c r="B13">
        <v>2</v>
      </c>
      <c r="C13" t="s">
        <v>36</v>
      </c>
      <c r="D13" t="s">
        <v>42</v>
      </c>
    </row>
    <row r="14" spans="1:4">
      <c r="A14">
        <v>13</v>
      </c>
      <c r="B14">
        <v>2</v>
      </c>
      <c r="C14" t="s">
        <v>37</v>
      </c>
      <c r="D14" t="s">
        <v>39</v>
      </c>
    </row>
    <row r="15" spans="1:4">
      <c r="A15">
        <v>14</v>
      </c>
      <c r="B15">
        <v>2</v>
      </c>
      <c r="C15" t="s">
        <v>37</v>
      </c>
      <c r="D15" t="s">
        <v>40</v>
      </c>
    </row>
    <row r="16" spans="1:4">
      <c r="A16">
        <v>15</v>
      </c>
      <c r="B16">
        <v>2</v>
      </c>
      <c r="C16" t="s">
        <v>37</v>
      </c>
      <c r="D16" t="s">
        <v>42</v>
      </c>
    </row>
    <row r="17" spans="1:4">
      <c r="A17">
        <v>16</v>
      </c>
      <c r="B17">
        <v>2</v>
      </c>
      <c r="C17" t="s">
        <v>37</v>
      </c>
      <c r="D17" t="s">
        <v>43</v>
      </c>
    </row>
    <row r="18" spans="1:4">
      <c r="A18">
        <v>17</v>
      </c>
      <c r="B18">
        <v>3</v>
      </c>
      <c r="C18" t="s">
        <v>36</v>
      </c>
      <c r="D18" t="s">
        <v>43</v>
      </c>
    </row>
    <row r="19" spans="1:4">
      <c r="A19">
        <v>18</v>
      </c>
      <c r="B19">
        <v>3</v>
      </c>
      <c r="C19" t="s">
        <v>36</v>
      </c>
      <c r="D19" t="s">
        <v>40</v>
      </c>
    </row>
    <row r="20" spans="1:4">
      <c r="A20">
        <v>19</v>
      </c>
      <c r="B20">
        <v>3</v>
      </c>
      <c r="C20" t="s">
        <v>36</v>
      </c>
      <c r="D20" t="s">
        <v>42</v>
      </c>
    </row>
    <row r="21" spans="1:4">
      <c r="A21">
        <v>20</v>
      </c>
      <c r="B21">
        <v>3</v>
      </c>
      <c r="C21" t="s">
        <v>36</v>
      </c>
      <c r="D21" t="s">
        <v>39</v>
      </c>
    </row>
    <row r="22" spans="1:4">
      <c r="A22">
        <v>21</v>
      </c>
      <c r="B22">
        <v>3</v>
      </c>
      <c r="C22" t="s">
        <v>37</v>
      </c>
      <c r="D22" t="s">
        <v>44</v>
      </c>
    </row>
    <row r="23" spans="1:4">
      <c r="A23">
        <v>22</v>
      </c>
      <c r="B23">
        <v>3</v>
      </c>
      <c r="C23" t="s">
        <v>37</v>
      </c>
      <c r="D23" t="s">
        <v>42</v>
      </c>
    </row>
    <row r="24" spans="1:4">
      <c r="A24">
        <v>23</v>
      </c>
      <c r="B24">
        <v>3</v>
      </c>
      <c r="C24" t="s">
        <v>37</v>
      </c>
      <c r="D24" t="s">
        <v>40</v>
      </c>
    </row>
    <row r="25" spans="1:4">
      <c r="A25">
        <v>24</v>
      </c>
      <c r="B25">
        <v>3</v>
      </c>
      <c r="C25" t="s">
        <v>37</v>
      </c>
      <c r="D25" t="s">
        <v>43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topLeftCell="C1" zoomScale="115" zoomScaleNormal="115" workbookViewId="0">
      <pane xSplit="2" ySplit="2" topLeftCell="J12" activePane="bottomRight" state="frozen"/>
      <selection activeCell="C1" sqref="C1"/>
      <selection pane="topRight" activeCell="E1" sqref="E1"/>
      <selection pane="bottomLeft" activeCell="C3" sqref="C3"/>
      <selection pane="bottomRight" activeCell="AE38" sqref="AE38"/>
    </sheetView>
  </sheetViews>
  <sheetFormatPr defaultRowHeight="15"/>
  <cols>
    <col min="1" max="1" width="7" style="13" customWidth="1"/>
    <col min="2" max="2" width="5.375" style="13" customWidth="1"/>
    <col min="3" max="3" width="9.625" style="14" customWidth="1"/>
    <col min="4" max="4" width="11.75" style="14" customWidth="1"/>
    <col min="5" max="10" width="4.875" style="14" customWidth="1"/>
    <col min="11" max="11" width="6.375" style="14" customWidth="1"/>
    <col min="12" max="12" width="6.25" style="14" customWidth="1"/>
    <col min="13" max="18" width="4.875" style="14" customWidth="1"/>
    <col min="19" max="19" width="6.625" style="14" customWidth="1"/>
    <col min="20" max="25" width="5.875" style="14" customWidth="1"/>
    <col min="26" max="26" width="9" style="14"/>
    <col min="27" max="27" width="6.625" style="14" customWidth="1"/>
    <col min="28" max="29" width="6.25" style="14" customWidth="1"/>
    <col min="30" max="30" width="7.375" style="14" customWidth="1"/>
    <col min="31" max="31" width="11.5" style="14" customWidth="1"/>
    <col min="32" max="32" width="11.25" style="14" customWidth="1"/>
    <col min="33" max="34" width="9" style="14"/>
    <col min="35" max="278" width="9" style="13"/>
    <col min="279" max="279" width="16.625" style="13" customWidth="1"/>
    <col min="280" max="284" width="9" style="13"/>
    <col min="285" max="285" width="10" style="13" customWidth="1"/>
    <col min="286" max="534" width="9" style="13"/>
    <col min="535" max="535" width="16.625" style="13" customWidth="1"/>
    <col min="536" max="540" width="9" style="13"/>
    <col min="541" max="541" width="10" style="13" customWidth="1"/>
    <col min="542" max="790" width="9" style="13"/>
    <col min="791" max="791" width="16.625" style="13" customWidth="1"/>
    <col min="792" max="796" width="9" style="13"/>
    <col min="797" max="797" width="10" style="13" customWidth="1"/>
    <col min="798" max="1046" width="9" style="13"/>
    <col min="1047" max="1047" width="16.625" style="13" customWidth="1"/>
    <col min="1048" max="1052" width="9" style="13"/>
    <col min="1053" max="1053" width="10" style="13" customWidth="1"/>
    <col min="1054" max="1302" width="9" style="13"/>
    <col min="1303" max="1303" width="16.625" style="13" customWidth="1"/>
    <col min="1304" max="1308" width="9" style="13"/>
    <col min="1309" max="1309" width="10" style="13" customWidth="1"/>
    <col min="1310" max="1558" width="9" style="13"/>
    <col min="1559" max="1559" width="16.625" style="13" customWidth="1"/>
    <col min="1560" max="1564" width="9" style="13"/>
    <col min="1565" max="1565" width="10" style="13" customWidth="1"/>
    <col min="1566" max="1814" width="9" style="13"/>
    <col min="1815" max="1815" width="16.625" style="13" customWidth="1"/>
    <col min="1816" max="1820" width="9" style="13"/>
    <col min="1821" max="1821" width="10" style="13" customWidth="1"/>
    <col min="1822" max="2070" width="9" style="13"/>
    <col min="2071" max="2071" width="16.625" style="13" customWidth="1"/>
    <col min="2072" max="2076" width="9" style="13"/>
    <col min="2077" max="2077" width="10" style="13" customWidth="1"/>
    <col min="2078" max="2326" width="9" style="13"/>
    <col min="2327" max="2327" width="16.625" style="13" customWidth="1"/>
    <col min="2328" max="2332" width="9" style="13"/>
    <col min="2333" max="2333" width="10" style="13" customWidth="1"/>
    <col min="2334" max="2582" width="9" style="13"/>
    <col min="2583" max="2583" width="16.625" style="13" customWidth="1"/>
    <col min="2584" max="2588" width="9" style="13"/>
    <col min="2589" max="2589" width="10" style="13" customWidth="1"/>
    <col min="2590" max="2838" width="9" style="13"/>
    <col min="2839" max="2839" width="16.625" style="13" customWidth="1"/>
    <col min="2840" max="2844" width="9" style="13"/>
    <col min="2845" max="2845" width="10" style="13" customWidth="1"/>
    <col min="2846" max="3094" width="9" style="13"/>
    <col min="3095" max="3095" width="16.625" style="13" customWidth="1"/>
    <col min="3096" max="3100" width="9" style="13"/>
    <col min="3101" max="3101" width="10" style="13" customWidth="1"/>
    <col min="3102" max="3350" width="9" style="13"/>
    <col min="3351" max="3351" width="16.625" style="13" customWidth="1"/>
    <col min="3352" max="3356" width="9" style="13"/>
    <col min="3357" max="3357" width="10" style="13" customWidth="1"/>
    <col min="3358" max="3606" width="9" style="13"/>
    <col min="3607" max="3607" width="16.625" style="13" customWidth="1"/>
    <col min="3608" max="3612" width="9" style="13"/>
    <col min="3613" max="3613" width="10" style="13" customWidth="1"/>
    <col min="3614" max="3862" width="9" style="13"/>
    <col min="3863" max="3863" width="16.625" style="13" customWidth="1"/>
    <col min="3864" max="3868" width="9" style="13"/>
    <col min="3869" max="3869" width="10" style="13" customWidth="1"/>
    <col min="3870" max="4118" width="9" style="13"/>
    <col min="4119" max="4119" width="16.625" style="13" customWidth="1"/>
    <col min="4120" max="4124" width="9" style="13"/>
    <col min="4125" max="4125" width="10" style="13" customWidth="1"/>
    <col min="4126" max="4374" width="9" style="13"/>
    <col min="4375" max="4375" width="16.625" style="13" customWidth="1"/>
    <col min="4376" max="4380" width="9" style="13"/>
    <col min="4381" max="4381" width="10" style="13" customWidth="1"/>
    <col min="4382" max="4630" width="9" style="13"/>
    <col min="4631" max="4631" width="16.625" style="13" customWidth="1"/>
    <col min="4632" max="4636" width="9" style="13"/>
    <col min="4637" max="4637" width="10" style="13" customWidth="1"/>
    <col min="4638" max="4886" width="9" style="13"/>
    <col min="4887" max="4887" width="16.625" style="13" customWidth="1"/>
    <col min="4888" max="4892" width="9" style="13"/>
    <col min="4893" max="4893" width="10" style="13" customWidth="1"/>
    <col min="4894" max="5142" width="9" style="13"/>
    <col min="5143" max="5143" width="16.625" style="13" customWidth="1"/>
    <col min="5144" max="5148" width="9" style="13"/>
    <col min="5149" max="5149" width="10" style="13" customWidth="1"/>
    <col min="5150" max="5398" width="9" style="13"/>
    <col min="5399" max="5399" width="16.625" style="13" customWidth="1"/>
    <col min="5400" max="5404" width="9" style="13"/>
    <col min="5405" max="5405" width="10" style="13" customWidth="1"/>
    <col min="5406" max="5654" width="9" style="13"/>
    <col min="5655" max="5655" width="16.625" style="13" customWidth="1"/>
    <col min="5656" max="5660" width="9" style="13"/>
    <col min="5661" max="5661" width="10" style="13" customWidth="1"/>
    <col min="5662" max="5910" width="9" style="13"/>
    <col min="5911" max="5911" width="16.625" style="13" customWidth="1"/>
    <col min="5912" max="5916" width="9" style="13"/>
    <col min="5917" max="5917" width="10" style="13" customWidth="1"/>
    <col min="5918" max="6166" width="9" style="13"/>
    <col min="6167" max="6167" width="16.625" style="13" customWidth="1"/>
    <col min="6168" max="6172" width="9" style="13"/>
    <col min="6173" max="6173" width="10" style="13" customWidth="1"/>
    <col min="6174" max="6422" width="9" style="13"/>
    <col min="6423" max="6423" width="16.625" style="13" customWidth="1"/>
    <col min="6424" max="6428" width="9" style="13"/>
    <col min="6429" max="6429" width="10" style="13" customWidth="1"/>
    <col min="6430" max="6678" width="9" style="13"/>
    <col min="6679" max="6679" width="16.625" style="13" customWidth="1"/>
    <col min="6680" max="6684" width="9" style="13"/>
    <col min="6685" max="6685" width="10" style="13" customWidth="1"/>
    <col min="6686" max="6934" width="9" style="13"/>
    <col min="6935" max="6935" width="16.625" style="13" customWidth="1"/>
    <col min="6936" max="6940" width="9" style="13"/>
    <col min="6941" max="6941" width="10" style="13" customWidth="1"/>
    <col min="6942" max="7190" width="9" style="13"/>
    <col min="7191" max="7191" width="16.625" style="13" customWidth="1"/>
    <col min="7192" max="7196" width="9" style="13"/>
    <col min="7197" max="7197" width="10" style="13" customWidth="1"/>
    <col min="7198" max="7446" width="9" style="13"/>
    <col min="7447" max="7447" width="16.625" style="13" customWidth="1"/>
    <col min="7448" max="7452" width="9" style="13"/>
    <col min="7453" max="7453" width="10" style="13" customWidth="1"/>
    <col min="7454" max="7702" width="9" style="13"/>
    <col min="7703" max="7703" width="16.625" style="13" customWidth="1"/>
    <col min="7704" max="7708" width="9" style="13"/>
    <col min="7709" max="7709" width="10" style="13" customWidth="1"/>
    <col min="7710" max="7958" width="9" style="13"/>
    <col min="7959" max="7959" width="16.625" style="13" customWidth="1"/>
    <col min="7960" max="7964" width="9" style="13"/>
    <col min="7965" max="7965" width="10" style="13" customWidth="1"/>
    <col min="7966" max="8214" width="9" style="13"/>
    <col min="8215" max="8215" width="16.625" style="13" customWidth="1"/>
    <col min="8216" max="8220" width="9" style="13"/>
    <col min="8221" max="8221" width="10" style="13" customWidth="1"/>
    <col min="8222" max="8470" width="9" style="13"/>
    <col min="8471" max="8471" width="16.625" style="13" customWidth="1"/>
    <col min="8472" max="8476" width="9" style="13"/>
    <col min="8477" max="8477" width="10" style="13" customWidth="1"/>
    <col min="8478" max="8726" width="9" style="13"/>
    <col min="8727" max="8727" width="16.625" style="13" customWidth="1"/>
    <col min="8728" max="8732" width="9" style="13"/>
    <col min="8733" max="8733" width="10" style="13" customWidth="1"/>
    <col min="8734" max="8982" width="9" style="13"/>
    <col min="8983" max="8983" width="16.625" style="13" customWidth="1"/>
    <col min="8984" max="8988" width="9" style="13"/>
    <col min="8989" max="8989" width="10" style="13" customWidth="1"/>
    <col min="8990" max="9238" width="9" style="13"/>
    <col min="9239" max="9239" width="16.625" style="13" customWidth="1"/>
    <col min="9240" max="9244" width="9" style="13"/>
    <col min="9245" max="9245" width="10" style="13" customWidth="1"/>
    <col min="9246" max="9494" width="9" style="13"/>
    <col min="9495" max="9495" width="16.625" style="13" customWidth="1"/>
    <col min="9496" max="9500" width="9" style="13"/>
    <col min="9501" max="9501" width="10" style="13" customWidth="1"/>
    <col min="9502" max="9750" width="9" style="13"/>
    <col min="9751" max="9751" width="16.625" style="13" customWidth="1"/>
    <col min="9752" max="9756" width="9" style="13"/>
    <col min="9757" max="9757" width="10" style="13" customWidth="1"/>
    <col min="9758" max="10006" width="9" style="13"/>
    <col min="10007" max="10007" width="16.625" style="13" customWidth="1"/>
    <col min="10008" max="10012" width="9" style="13"/>
    <col min="10013" max="10013" width="10" style="13" customWidth="1"/>
    <col min="10014" max="10262" width="9" style="13"/>
    <col min="10263" max="10263" width="16.625" style="13" customWidth="1"/>
    <col min="10264" max="10268" width="9" style="13"/>
    <col min="10269" max="10269" width="10" style="13" customWidth="1"/>
    <col min="10270" max="10518" width="9" style="13"/>
    <col min="10519" max="10519" width="16.625" style="13" customWidth="1"/>
    <col min="10520" max="10524" width="9" style="13"/>
    <col min="10525" max="10525" width="10" style="13" customWidth="1"/>
    <col min="10526" max="10774" width="9" style="13"/>
    <col min="10775" max="10775" width="16.625" style="13" customWidth="1"/>
    <col min="10776" max="10780" width="9" style="13"/>
    <col min="10781" max="10781" width="10" style="13" customWidth="1"/>
    <col min="10782" max="11030" width="9" style="13"/>
    <col min="11031" max="11031" width="16.625" style="13" customWidth="1"/>
    <col min="11032" max="11036" width="9" style="13"/>
    <col min="11037" max="11037" width="10" style="13" customWidth="1"/>
    <col min="11038" max="11286" width="9" style="13"/>
    <col min="11287" max="11287" width="16.625" style="13" customWidth="1"/>
    <col min="11288" max="11292" width="9" style="13"/>
    <col min="11293" max="11293" width="10" style="13" customWidth="1"/>
    <col min="11294" max="11542" width="9" style="13"/>
    <col min="11543" max="11543" width="16.625" style="13" customWidth="1"/>
    <col min="11544" max="11548" width="9" style="13"/>
    <col min="11549" max="11549" width="10" style="13" customWidth="1"/>
    <col min="11550" max="11798" width="9" style="13"/>
    <col min="11799" max="11799" width="16.625" style="13" customWidth="1"/>
    <col min="11800" max="11804" width="9" style="13"/>
    <col min="11805" max="11805" width="10" style="13" customWidth="1"/>
    <col min="11806" max="12054" width="9" style="13"/>
    <col min="12055" max="12055" width="16.625" style="13" customWidth="1"/>
    <col min="12056" max="12060" width="9" style="13"/>
    <col min="12061" max="12061" width="10" style="13" customWidth="1"/>
    <col min="12062" max="12310" width="9" style="13"/>
    <col min="12311" max="12311" width="16.625" style="13" customWidth="1"/>
    <col min="12312" max="12316" width="9" style="13"/>
    <col min="12317" max="12317" width="10" style="13" customWidth="1"/>
    <col min="12318" max="12566" width="9" style="13"/>
    <col min="12567" max="12567" width="16.625" style="13" customWidth="1"/>
    <col min="12568" max="12572" width="9" style="13"/>
    <col min="12573" max="12573" width="10" style="13" customWidth="1"/>
    <col min="12574" max="12822" width="9" style="13"/>
    <col min="12823" max="12823" width="16.625" style="13" customWidth="1"/>
    <col min="12824" max="12828" width="9" style="13"/>
    <col min="12829" max="12829" width="10" style="13" customWidth="1"/>
    <col min="12830" max="13078" width="9" style="13"/>
    <col min="13079" max="13079" width="16.625" style="13" customWidth="1"/>
    <col min="13080" max="13084" width="9" style="13"/>
    <col min="13085" max="13085" width="10" style="13" customWidth="1"/>
    <col min="13086" max="13334" width="9" style="13"/>
    <col min="13335" max="13335" width="16.625" style="13" customWidth="1"/>
    <col min="13336" max="13340" width="9" style="13"/>
    <col min="13341" max="13341" width="10" style="13" customWidth="1"/>
    <col min="13342" max="13590" width="9" style="13"/>
    <col min="13591" max="13591" width="16.625" style="13" customWidth="1"/>
    <col min="13592" max="13596" width="9" style="13"/>
    <col min="13597" max="13597" width="10" style="13" customWidth="1"/>
    <col min="13598" max="13846" width="9" style="13"/>
    <col min="13847" max="13847" width="16.625" style="13" customWidth="1"/>
    <col min="13848" max="13852" width="9" style="13"/>
    <col min="13853" max="13853" width="10" style="13" customWidth="1"/>
    <col min="13854" max="14102" width="9" style="13"/>
    <col min="14103" max="14103" width="16.625" style="13" customWidth="1"/>
    <col min="14104" max="14108" width="9" style="13"/>
    <col min="14109" max="14109" width="10" style="13" customWidth="1"/>
    <col min="14110" max="14358" width="9" style="13"/>
    <col min="14359" max="14359" width="16.625" style="13" customWidth="1"/>
    <col min="14360" max="14364" width="9" style="13"/>
    <col min="14365" max="14365" width="10" style="13" customWidth="1"/>
    <col min="14366" max="14614" width="9" style="13"/>
    <col min="14615" max="14615" width="16.625" style="13" customWidth="1"/>
    <col min="14616" max="14620" width="9" style="13"/>
    <col min="14621" max="14621" width="10" style="13" customWidth="1"/>
    <col min="14622" max="14870" width="9" style="13"/>
    <col min="14871" max="14871" width="16.625" style="13" customWidth="1"/>
    <col min="14872" max="14876" width="9" style="13"/>
    <col min="14877" max="14877" width="10" style="13" customWidth="1"/>
    <col min="14878" max="15126" width="9" style="13"/>
    <col min="15127" max="15127" width="16.625" style="13" customWidth="1"/>
    <col min="15128" max="15132" width="9" style="13"/>
    <col min="15133" max="15133" width="10" style="13" customWidth="1"/>
    <col min="15134" max="15382" width="9" style="13"/>
    <col min="15383" max="15383" width="16.625" style="13" customWidth="1"/>
    <col min="15384" max="15388" width="9" style="13"/>
    <col min="15389" max="15389" width="10" style="13" customWidth="1"/>
    <col min="15390" max="15638" width="9" style="13"/>
    <col min="15639" max="15639" width="16.625" style="13" customWidth="1"/>
    <col min="15640" max="15644" width="9" style="13"/>
    <col min="15645" max="15645" width="10" style="13" customWidth="1"/>
    <col min="15646" max="15894" width="9" style="13"/>
    <col min="15895" max="15895" width="16.625" style="13" customWidth="1"/>
    <col min="15896" max="15900" width="9" style="13"/>
    <col min="15901" max="15901" width="10" style="13" customWidth="1"/>
    <col min="15902" max="16150" width="9" style="13"/>
    <col min="16151" max="16151" width="16.625" style="13" customWidth="1"/>
    <col min="16152" max="16156" width="9" style="13"/>
    <col min="16157" max="16157" width="10" style="13" customWidth="1"/>
    <col min="16158" max="16384" width="9" style="13"/>
  </cols>
  <sheetData>
    <row r="1" spans="1:34">
      <c r="K1" s="72" t="s">
        <v>78</v>
      </c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6"/>
      <c r="AC1" s="76"/>
      <c r="AD1" s="76"/>
    </row>
    <row r="2" spans="1:34" s="19" customFormat="1" ht="48.75" customHeight="1">
      <c r="A2" s="44" t="s">
        <v>74</v>
      </c>
      <c r="B2" s="44" t="s">
        <v>33</v>
      </c>
      <c r="C2" s="15" t="s">
        <v>34</v>
      </c>
      <c r="D2" s="15" t="s">
        <v>35</v>
      </c>
      <c r="E2" s="53" t="s">
        <v>79</v>
      </c>
      <c r="F2" s="53" t="s">
        <v>80</v>
      </c>
      <c r="G2" s="53" t="s">
        <v>81</v>
      </c>
      <c r="H2" s="53" t="s">
        <v>82</v>
      </c>
      <c r="I2" s="53" t="s">
        <v>83</v>
      </c>
      <c r="J2" s="53" t="s">
        <v>84</v>
      </c>
      <c r="K2" s="16" t="s">
        <v>87</v>
      </c>
      <c r="L2" s="17" t="s">
        <v>31</v>
      </c>
      <c r="M2" s="53" t="s">
        <v>79</v>
      </c>
      <c r="N2" s="53" t="s">
        <v>80</v>
      </c>
      <c r="O2" s="53" t="s">
        <v>81</v>
      </c>
      <c r="P2" s="53" t="s">
        <v>82</v>
      </c>
      <c r="Q2" s="53" t="s">
        <v>83</v>
      </c>
      <c r="R2" s="53" t="s">
        <v>84</v>
      </c>
      <c r="S2" s="17" t="s">
        <v>29</v>
      </c>
      <c r="T2" s="53" t="s">
        <v>79</v>
      </c>
      <c r="U2" s="53" t="s">
        <v>80</v>
      </c>
      <c r="V2" s="53" t="s">
        <v>81</v>
      </c>
      <c r="W2" s="53" t="s">
        <v>82</v>
      </c>
      <c r="X2" s="53" t="s">
        <v>83</v>
      </c>
      <c r="Y2" s="53" t="s">
        <v>84</v>
      </c>
      <c r="Z2" s="55" t="s">
        <v>30</v>
      </c>
      <c r="AA2" s="54" t="s">
        <v>86</v>
      </c>
      <c r="AB2" s="77" t="s">
        <v>90</v>
      </c>
      <c r="AC2" s="77" t="s">
        <v>91</v>
      </c>
      <c r="AD2" s="54" t="s">
        <v>89</v>
      </c>
      <c r="AE2" s="16" t="s">
        <v>88</v>
      </c>
      <c r="AF2" s="17" t="s">
        <v>85</v>
      </c>
      <c r="AG2" s="18"/>
      <c r="AH2" s="18"/>
    </row>
    <row r="3" spans="1:34">
      <c r="A3" s="13">
        <v>1</v>
      </c>
      <c r="B3" s="13">
        <v>1</v>
      </c>
      <c r="C3" s="20" t="s">
        <v>36</v>
      </c>
      <c r="D3" s="14" t="s">
        <v>75</v>
      </c>
      <c r="E3" s="14">
        <v>10</v>
      </c>
      <c r="F3" s="14">
        <v>6</v>
      </c>
      <c r="G3" s="14">
        <v>6</v>
      </c>
      <c r="H3" s="14">
        <v>6</v>
      </c>
      <c r="I3" s="14">
        <v>8</v>
      </c>
      <c r="J3" s="14">
        <v>5</v>
      </c>
      <c r="K3" s="21">
        <f>AVERAGE(E3:J3)</f>
        <v>6.833333333333333</v>
      </c>
      <c r="L3" s="22">
        <f t="shared" ref="L3:L26" si="0">K3*(100/15)*(100/30)</f>
        <v>151.85185185185188</v>
      </c>
      <c r="M3" s="14">
        <v>46</v>
      </c>
      <c r="N3" s="14">
        <v>35</v>
      </c>
      <c r="O3" s="14">
        <v>40</v>
      </c>
      <c r="P3" s="14">
        <v>46</v>
      </c>
      <c r="Q3" s="14">
        <v>54</v>
      </c>
      <c r="R3" s="14">
        <v>44</v>
      </c>
      <c r="S3" s="23">
        <f t="shared" ref="S3:S26" si="1">AVERAGE(M3:R3)</f>
        <v>44.166666666666664</v>
      </c>
      <c r="T3" s="58">
        <v>42</v>
      </c>
      <c r="U3" s="58">
        <v>35</v>
      </c>
      <c r="V3" s="58">
        <v>40</v>
      </c>
      <c r="W3" s="58">
        <v>36</v>
      </c>
      <c r="X3" s="58">
        <v>40</v>
      </c>
      <c r="Y3" s="58">
        <v>37</v>
      </c>
      <c r="Z3" s="23">
        <f t="shared" ref="Z3:Z26" si="2">AVERAGE(T3:Y3)</f>
        <v>38.333333333333336</v>
      </c>
      <c r="AA3" s="56">
        <v>0.28000000000000003</v>
      </c>
      <c r="AB3" s="82">
        <v>19.182152349100001</v>
      </c>
      <c r="AC3" s="82">
        <v>18.476723250999999</v>
      </c>
      <c r="AD3" s="22">
        <f>AVERAGE(AB3:AC3)</f>
        <v>18.829437800050002</v>
      </c>
      <c r="AE3" s="24">
        <v>43708</v>
      </c>
      <c r="AF3" s="25">
        <f>AE3-43600</f>
        <v>108</v>
      </c>
    </row>
    <row r="4" spans="1:34">
      <c r="A4" s="13">
        <v>2</v>
      </c>
      <c r="B4" s="13">
        <v>1</v>
      </c>
      <c r="C4" s="20" t="s">
        <v>36</v>
      </c>
      <c r="D4" s="14" t="s">
        <v>76</v>
      </c>
      <c r="E4" s="14">
        <v>12</v>
      </c>
      <c r="F4" s="14">
        <v>9</v>
      </c>
      <c r="G4" s="14">
        <v>7</v>
      </c>
      <c r="H4" s="14">
        <v>9</v>
      </c>
      <c r="I4" s="14">
        <v>8</v>
      </c>
      <c r="J4" s="14">
        <v>9</v>
      </c>
      <c r="K4" s="21">
        <f t="shared" ref="K4:K26" si="3">AVERAGE(E4:J4)</f>
        <v>9</v>
      </c>
      <c r="L4" s="22">
        <f t="shared" si="0"/>
        <v>200</v>
      </c>
      <c r="M4" s="14">
        <v>54</v>
      </c>
      <c r="N4" s="14">
        <v>63</v>
      </c>
      <c r="O4" s="14">
        <v>63</v>
      </c>
      <c r="P4" s="14">
        <v>65</v>
      </c>
      <c r="Q4" s="14">
        <v>64</v>
      </c>
      <c r="R4" s="14">
        <v>63</v>
      </c>
      <c r="S4" s="23">
        <f t="shared" si="1"/>
        <v>62</v>
      </c>
      <c r="T4" s="58">
        <v>41</v>
      </c>
      <c r="U4" s="58">
        <v>40</v>
      </c>
      <c r="V4" s="58">
        <v>42</v>
      </c>
      <c r="W4" s="58">
        <v>41</v>
      </c>
      <c r="X4" s="58">
        <v>42</v>
      </c>
      <c r="Y4" s="58">
        <v>38</v>
      </c>
      <c r="Z4" s="23">
        <f t="shared" si="2"/>
        <v>40.666666666666664</v>
      </c>
      <c r="AA4" s="56">
        <v>0.62</v>
      </c>
      <c r="AB4" s="82">
        <v>40.090904706800004</v>
      </c>
      <c r="AC4" s="82">
        <v>41.625943072699997</v>
      </c>
      <c r="AD4" s="22">
        <f t="shared" ref="AD4:AD26" si="4">AVERAGE(AB4:AC4)</f>
        <v>40.85842388975</v>
      </c>
      <c r="AE4" s="24">
        <v>43703</v>
      </c>
      <c r="AF4" s="25">
        <f t="shared" ref="AF4:AF26" si="5">AE4-43600</f>
        <v>103</v>
      </c>
    </row>
    <row r="5" spans="1:34">
      <c r="A5" s="13">
        <v>3</v>
      </c>
      <c r="B5" s="13">
        <v>1</v>
      </c>
      <c r="C5" s="20" t="s">
        <v>36</v>
      </c>
      <c r="D5" s="14" t="s">
        <v>40</v>
      </c>
      <c r="E5" s="14">
        <v>10</v>
      </c>
      <c r="F5" s="14">
        <v>8</v>
      </c>
      <c r="G5" s="14">
        <v>10</v>
      </c>
      <c r="H5" s="14">
        <v>9</v>
      </c>
      <c r="I5" s="14">
        <v>9</v>
      </c>
      <c r="J5" s="14">
        <v>9</v>
      </c>
      <c r="K5" s="21">
        <f t="shared" si="3"/>
        <v>9.1666666666666661</v>
      </c>
      <c r="L5" s="22">
        <f t="shared" si="0"/>
        <v>203.7037037037037</v>
      </c>
      <c r="M5" s="14">
        <v>49</v>
      </c>
      <c r="N5" s="14">
        <v>46</v>
      </c>
      <c r="O5" s="14">
        <v>47</v>
      </c>
      <c r="P5" s="14">
        <v>51</v>
      </c>
      <c r="Q5" s="14">
        <v>48</v>
      </c>
      <c r="R5" s="14">
        <v>47</v>
      </c>
      <c r="S5" s="23">
        <f t="shared" si="1"/>
        <v>48</v>
      </c>
      <c r="T5" s="58">
        <v>45</v>
      </c>
      <c r="U5" s="58">
        <v>45</v>
      </c>
      <c r="V5" s="58">
        <v>44</v>
      </c>
      <c r="W5" s="58">
        <v>42</v>
      </c>
      <c r="X5" s="58">
        <v>42</v>
      </c>
      <c r="Y5" s="58">
        <v>45</v>
      </c>
      <c r="Z5" s="23">
        <f t="shared" si="2"/>
        <v>43.833333333333336</v>
      </c>
      <c r="AA5" s="56">
        <v>0.18</v>
      </c>
      <c r="AB5" s="82">
        <v>20.4566400892</v>
      </c>
      <c r="AC5" s="82">
        <v>21.432934670799998</v>
      </c>
      <c r="AD5" s="22">
        <f t="shared" si="4"/>
        <v>20.944787380000001</v>
      </c>
      <c r="AE5" s="24">
        <v>43704</v>
      </c>
      <c r="AF5" s="25">
        <f>AE5-43600</f>
        <v>104</v>
      </c>
    </row>
    <row r="6" spans="1:34">
      <c r="A6" s="13">
        <v>4</v>
      </c>
      <c r="B6" s="13">
        <v>1</v>
      </c>
      <c r="C6" s="20" t="s">
        <v>36</v>
      </c>
      <c r="D6" s="14" t="s">
        <v>77</v>
      </c>
      <c r="E6" s="14">
        <v>10</v>
      </c>
      <c r="F6" s="14">
        <v>9</v>
      </c>
      <c r="G6" s="14">
        <v>5</v>
      </c>
      <c r="H6" s="14">
        <v>9</v>
      </c>
      <c r="I6" s="14">
        <v>8</v>
      </c>
      <c r="J6" s="14">
        <v>7</v>
      </c>
      <c r="K6" s="21">
        <f t="shared" si="3"/>
        <v>8</v>
      </c>
      <c r="L6" s="22">
        <f t="shared" si="0"/>
        <v>177.7777777777778</v>
      </c>
      <c r="M6" s="14">
        <v>48</v>
      </c>
      <c r="N6" s="14">
        <v>48</v>
      </c>
      <c r="O6" s="14">
        <v>39</v>
      </c>
      <c r="P6" s="14">
        <v>46</v>
      </c>
      <c r="Q6" s="14">
        <v>45</v>
      </c>
      <c r="R6" s="14">
        <v>44</v>
      </c>
      <c r="S6" s="23">
        <f t="shared" si="1"/>
        <v>45</v>
      </c>
      <c r="T6" s="58">
        <v>41</v>
      </c>
      <c r="U6" s="58">
        <v>37</v>
      </c>
      <c r="V6" s="58">
        <v>36</v>
      </c>
      <c r="W6" s="58">
        <v>38</v>
      </c>
      <c r="X6" s="58">
        <v>36</v>
      </c>
      <c r="Y6" s="58">
        <v>41</v>
      </c>
      <c r="Z6" s="23">
        <f>AVERAGE(T6:Y6)</f>
        <v>38.166666666666664</v>
      </c>
      <c r="AA6" s="56">
        <v>0.24</v>
      </c>
      <c r="AB6" s="82">
        <v>18.980677726299998</v>
      </c>
      <c r="AC6" s="82">
        <v>16.266664523300001</v>
      </c>
      <c r="AD6" s="22">
        <f t="shared" si="4"/>
        <v>17.623671124799998</v>
      </c>
      <c r="AE6" s="24">
        <v>43703</v>
      </c>
      <c r="AF6" s="25">
        <f t="shared" si="5"/>
        <v>103</v>
      </c>
    </row>
    <row r="7" spans="1:34">
      <c r="A7" s="13">
        <v>5</v>
      </c>
      <c r="B7" s="13">
        <v>1</v>
      </c>
      <c r="C7" s="20" t="s">
        <v>37</v>
      </c>
      <c r="D7" s="14" t="s">
        <v>75</v>
      </c>
      <c r="E7" s="14">
        <v>9</v>
      </c>
      <c r="F7" s="14">
        <v>8</v>
      </c>
      <c r="G7" s="14">
        <v>10</v>
      </c>
      <c r="H7" s="14">
        <v>6</v>
      </c>
      <c r="I7" s="14">
        <v>7</v>
      </c>
      <c r="J7" s="14">
        <v>8</v>
      </c>
      <c r="K7" s="21">
        <f t="shared" si="3"/>
        <v>8</v>
      </c>
      <c r="L7" s="22">
        <f t="shared" si="0"/>
        <v>177.7777777777778</v>
      </c>
      <c r="M7" s="14">
        <v>45</v>
      </c>
      <c r="N7" s="14">
        <v>43</v>
      </c>
      <c r="O7" s="14">
        <v>44</v>
      </c>
      <c r="P7" s="14">
        <v>35</v>
      </c>
      <c r="Q7" s="14">
        <v>46</v>
      </c>
      <c r="R7" s="14">
        <v>40</v>
      </c>
      <c r="S7" s="23">
        <f t="shared" si="1"/>
        <v>42.166666666666664</v>
      </c>
      <c r="T7" s="58">
        <v>40</v>
      </c>
      <c r="U7" s="58">
        <v>37</v>
      </c>
      <c r="V7" s="58">
        <v>37</v>
      </c>
      <c r="W7" s="58">
        <v>38</v>
      </c>
      <c r="X7" s="58">
        <v>37</v>
      </c>
      <c r="Y7" s="58">
        <v>43</v>
      </c>
      <c r="Z7" s="23">
        <f t="shared" si="2"/>
        <v>38.666666666666664</v>
      </c>
      <c r="AA7" s="56">
        <v>0.19</v>
      </c>
      <c r="AB7" s="82">
        <v>23.442992326799999</v>
      </c>
      <c r="AC7" s="82">
        <v>24.279835390900001</v>
      </c>
      <c r="AD7" s="22">
        <f t="shared" si="4"/>
        <v>23.86141385885</v>
      </c>
      <c r="AE7" s="24">
        <v>43708</v>
      </c>
      <c r="AF7" s="25">
        <f t="shared" si="5"/>
        <v>108</v>
      </c>
    </row>
    <row r="8" spans="1:34">
      <c r="A8" s="13">
        <v>6</v>
      </c>
      <c r="B8" s="13">
        <v>1</v>
      </c>
      <c r="C8" s="20" t="s">
        <v>37</v>
      </c>
      <c r="D8" s="14" t="s">
        <v>40</v>
      </c>
      <c r="E8" s="14">
        <v>9</v>
      </c>
      <c r="F8" s="14">
        <v>9</v>
      </c>
      <c r="G8" s="14">
        <v>10</v>
      </c>
      <c r="H8" s="14">
        <v>9</v>
      </c>
      <c r="I8" s="14">
        <v>10</v>
      </c>
      <c r="J8" s="14">
        <v>11</v>
      </c>
      <c r="K8" s="21">
        <f t="shared" si="3"/>
        <v>9.6666666666666661</v>
      </c>
      <c r="L8" s="22">
        <f t="shared" si="0"/>
        <v>214.81481481481481</v>
      </c>
      <c r="M8" s="14">
        <v>46</v>
      </c>
      <c r="N8" s="14">
        <v>42</v>
      </c>
      <c r="O8" s="14">
        <v>46</v>
      </c>
      <c r="P8" s="14">
        <v>40</v>
      </c>
      <c r="Q8" s="14">
        <v>45</v>
      </c>
      <c r="R8" s="14">
        <v>40</v>
      </c>
      <c r="S8" s="23">
        <f t="shared" si="1"/>
        <v>43.166666666666664</v>
      </c>
      <c r="T8" s="58">
        <v>46</v>
      </c>
      <c r="U8" s="58">
        <v>38</v>
      </c>
      <c r="V8" s="58">
        <v>41</v>
      </c>
      <c r="W8" s="58">
        <v>42</v>
      </c>
      <c r="X8" s="58">
        <v>37</v>
      </c>
      <c r="Y8" s="58">
        <v>37</v>
      </c>
      <c r="Z8" s="23">
        <f t="shared" si="2"/>
        <v>40.166666666666664</v>
      </c>
      <c r="AA8" s="56">
        <v>0.23</v>
      </c>
      <c r="AB8" s="82">
        <v>27.2288130144</v>
      </c>
      <c r="AC8" s="82">
        <v>28.432570301799998</v>
      </c>
      <c r="AD8" s="22">
        <f t="shared" si="4"/>
        <v>27.830691658100001</v>
      </c>
      <c r="AE8" s="24">
        <v>43704</v>
      </c>
      <c r="AF8" s="25">
        <f t="shared" si="5"/>
        <v>104</v>
      </c>
    </row>
    <row r="9" spans="1:34">
      <c r="A9" s="13">
        <v>7</v>
      </c>
      <c r="B9" s="13">
        <v>1</v>
      </c>
      <c r="C9" s="20" t="s">
        <v>37</v>
      </c>
      <c r="D9" s="14" t="s">
        <v>77</v>
      </c>
      <c r="E9" s="14">
        <v>6</v>
      </c>
      <c r="F9" s="14">
        <v>4</v>
      </c>
      <c r="G9" s="14">
        <v>5</v>
      </c>
      <c r="H9" s="14">
        <v>7</v>
      </c>
      <c r="I9" s="14">
        <v>7</v>
      </c>
      <c r="J9" s="14">
        <v>11</v>
      </c>
      <c r="K9" s="21">
        <f t="shared" si="3"/>
        <v>6.666666666666667</v>
      </c>
      <c r="L9" s="22">
        <f t="shared" si="0"/>
        <v>148.14814814814818</v>
      </c>
      <c r="M9" s="14">
        <v>42</v>
      </c>
      <c r="N9" s="14">
        <v>36</v>
      </c>
      <c r="O9" s="14">
        <v>38</v>
      </c>
      <c r="P9" s="14">
        <v>43</v>
      </c>
      <c r="Q9" s="14">
        <v>43</v>
      </c>
      <c r="R9" s="14">
        <v>48</v>
      </c>
      <c r="S9" s="23">
        <f t="shared" si="1"/>
        <v>41.666666666666664</v>
      </c>
      <c r="T9" s="58">
        <v>40</v>
      </c>
      <c r="U9" s="58">
        <v>35</v>
      </c>
      <c r="V9" s="58">
        <v>38</v>
      </c>
      <c r="W9" s="58">
        <v>39</v>
      </c>
      <c r="X9" s="58">
        <v>37</v>
      </c>
      <c r="Y9" s="58">
        <v>40</v>
      </c>
      <c r="Z9" s="23">
        <f t="shared" si="2"/>
        <v>38.166666666666664</v>
      </c>
      <c r="AA9" s="56">
        <v>0.24</v>
      </c>
      <c r="AB9" s="82">
        <v>18.548257458799998</v>
      </c>
      <c r="AC9" s="82">
        <v>18.306996956400003</v>
      </c>
      <c r="AD9" s="22">
        <f t="shared" si="4"/>
        <v>18.427627207600001</v>
      </c>
      <c r="AE9" s="24">
        <v>43703</v>
      </c>
      <c r="AF9" s="25">
        <f t="shared" si="5"/>
        <v>103</v>
      </c>
    </row>
    <row r="10" spans="1:34">
      <c r="A10" s="13">
        <v>8</v>
      </c>
      <c r="B10" s="13">
        <v>1</v>
      </c>
      <c r="C10" s="20" t="s">
        <v>37</v>
      </c>
      <c r="D10" s="14" t="s">
        <v>76</v>
      </c>
      <c r="E10" s="14">
        <v>10</v>
      </c>
      <c r="F10" s="14">
        <v>8</v>
      </c>
      <c r="G10" s="14">
        <v>8</v>
      </c>
      <c r="H10" s="14">
        <v>10</v>
      </c>
      <c r="I10" s="14">
        <v>12</v>
      </c>
      <c r="J10" s="14">
        <v>9</v>
      </c>
      <c r="K10" s="21">
        <f t="shared" si="3"/>
        <v>9.5</v>
      </c>
      <c r="L10" s="22">
        <f t="shared" si="0"/>
        <v>211.11111111111111</v>
      </c>
      <c r="M10" s="14">
        <v>52</v>
      </c>
      <c r="N10" s="14">
        <v>53</v>
      </c>
      <c r="O10" s="14">
        <v>56</v>
      </c>
      <c r="P10" s="14">
        <v>60</v>
      </c>
      <c r="Q10" s="14">
        <v>58</v>
      </c>
      <c r="R10" s="14">
        <v>59</v>
      </c>
      <c r="S10" s="23">
        <f t="shared" si="1"/>
        <v>56.333333333333336</v>
      </c>
      <c r="T10" s="58">
        <v>40</v>
      </c>
      <c r="U10" s="58">
        <v>41</v>
      </c>
      <c r="V10" s="58">
        <v>40</v>
      </c>
      <c r="W10" s="58">
        <v>38</v>
      </c>
      <c r="X10" s="58">
        <v>39</v>
      </c>
      <c r="Y10" s="58">
        <v>38</v>
      </c>
      <c r="Z10" s="23">
        <f t="shared" si="2"/>
        <v>39.333333333333336</v>
      </c>
      <c r="AA10" s="56">
        <v>0.22</v>
      </c>
      <c r="AB10" s="82">
        <v>38.774889617600003</v>
      </c>
      <c r="AC10" s="82">
        <v>36.9854627486</v>
      </c>
      <c r="AD10" s="22">
        <f t="shared" si="4"/>
        <v>37.880176183100005</v>
      </c>
      <c r="AE10" s="24">
        <v>43703</v>
      </c>
      <c r="AF10" s="25">
        <f t="shared" si="5"/>
        <v>103</v>
      </c>
    </row>
    <row r="11" spans="1:34">
      <c r="A11" s="13">
        <v>9</v>
      </c>
      <c r="B11" s="13">
        <v>2</v>
      </c>
      <c r="C11" s="20" t="s">
        <v>36</v>
      </c>
      <c r="D11" s="14" t="s">
        <v>77</v>
      </c>
      <c r="E11" s="14">
        <v>9</v>
      </c>
      <c r="F11" s="14">
        <v>10</v>
      </c>
      <c r="G11" s="14">
        <v>9</v>
      </c>
      <c r="H11" s="14">
        <v>11</v>
      </c>
      <c r="I11" s="14">
        <v>8</v>
      </c>
      <c r="J11" s="14">
        <v>12</v>
      </c>
      <c r="K11" s="21">
        <f t="shared" si="3"/>
        <v>9.8333333333333339</v>
      </c>
      <c r="L11" s="22">
        <f t="shared" si="0"/>
        <v>218.51851851851853</v>
      </c>
      <c r="M11" s="14">
        <v>41</v>
      </c>
      <c r="N11" s="14">
        <v>42</v>
      </c>
      <c r="O11" s="14">
        <v>43</v>
      </c>
      <c r="P11" s="14">
        <v>40</v>
      </c>
      <c r="Q11" s="14">
        <v>44</v>
      </c>
      <c r="R11" s="14">
        <v>42</v>
      </c>
      <c r="S11" s="23">
        <f t="shared" si="1"/>
        <v>42</v>
      </c>
      <c r="T11" s="58">
        <v>41.5</v>
      </c>
      <c r="U11" s="58">
        <v>40.299999999999997</v>
      </c>
      <c r="V11" s="58">
        <v>40.5</v>
      </c>
      <c r="W11" s="58">
        <v>37.299999999999997</v>
      </c>
      <c r="X11" s="58">
        <v>37.299999999999997</v>
      </c>
      <c r="Y11" s="58">
        <v>35.6</v>
      </c>
      <c r="Z11" s="23">
        <f t="shared" si="2"/>
        <v>38.749999999999993</v>
      </c>
      <c r="AA11" s="56">
        <v>0.13</v>
      </c>
      <c r="AB11" s="82">
        <v>25.941465192000003</v>
      </c>
      <c r="AC11" s="82">
        <v>23.680903849500002</v>
      </c>
      <c r="AD11" s="22">
        <f t="shared" si="4"/>
        <v>24.811184520750004</v>
      </c>
      <c r="AE11" s="24">
        <v>43703</v>
      </c>
      <c r="AF11" s="25">
        <f t="shared" si="5"/>
        <v>103</v>
      </c>
    </row>
    <row r="12" spans="1:34">
      <c r="A12" s="13">
        <v>10</v>
      </c>
      <c r="B12" s="13">
        <v>2</v>
      </c>
      <c r="C12" s="20" t="s">
        <v>36</v>
      </c>
      <c r="D12" s="14" t="s">
        <v>76</v>
      </c>
      <c r="E12" s="14">
        <v>8</v>
      </c>
      <c r="F12" s="14">
        <v>10</v>
      </c>
      <c r="G12" s="14">
        <v>7</v>
      </c>
      <c r="H12" s="14">
        <v>8</v>
      </c>
      <c r="I12" s="14">
        <v>9</v>
      </c>
      <c r="J12" s="14">
        <v>11</v>
      </c>
      <c r="K12" s="21">
        <f t="shared" si="3"/>
        <v>8.8333333333333339</v>
      </c>
      <c r="L12" s="22">
        <f t="shared" si="0"/>
        <v>196.2962962962963</v>
      </c>
      <c r="M12" s="14">
        <v>57</v>
      </c>
      <c r="N12" s="14">
        <v>60</v>
      </c>
      <c r="O12" s="14">
        <v>60</v>
      </c>
      <c r="P12" s="14">
        <v>59</v>
      </c>
      <c r="Q12" s="14">
        <v>56</v>
      </c>
      <c r="R12" s="14">
        <v>61</v>
      </c>
      <c r="S12" s="23">
        <f t="shared" si="1"/>
        <v>58.833333333333336</v>
      </c>
      <c r="T12" s="58">
        <v>40.799999999999997</v>
      </c>
      <c r="U12" s="58">
        <v>42.5</v>
      </c>
      <c r="V12" s="58">
        <v>37.5</v>
      </c>
      <c r="W12" s="58">
        <v>36.700000000000003</v>
      </c>
      <c r="X12" s="58">
        <v>43</v>
      </c>
      <c r="Y12" s="58">
        <v>41.8</v>
      </c>
      <c r="Z12" s="23">
        <f t="shared" si="2"/>
        <v>40.383333333333333</v>
      </c>
      <c r="AA12" s="56">
        <v>0.55000000000000004</v>
      </c>
      <c r="AB12" s="82">
        <v>42.973840449200004</v>
      </c>
      <c r="AC12" s="82">
        <v>39.945558984899996</v>
      </c>
      <c r="AD12" s="22">
        <f t="shared" si="4"/>
        <v>41.45969971705</v>
      </c>
      <c r="AE12" s="24">
        <v>43703</v>
      </c>
      <c r="AF12" s="25">
        <f t="shared" si="5"/>
        <v>103</v>
      </c>
    </row>
    <row r="13" spans="1:34">
      <c r="A13" s="13">
        <v>11</v>
      </c>
      <c r="B13" s="13">
        <v>2</v>
      </c>
      <c r="C13" s="20" t="s">
        <v>36</v>
      </c>
      <c r="D13" s="14" t="s">
        <v>40</v>
      </c>
      <c r="E13" s="14">
        <v>8</v>
      </c>
      <c r="F13" s="14">
        <v>9</v>
      </c>
      <c r="G13" s="14">
        <v>9</v>
      </c>
      <c r="H13" s="14">
        <v>10</v>
      </c>
      <c r="I13" s="14">
        <v>8</v>
      </c>
      <c r="J13" s="14">
        <v>7</v>
      </c>
      <c r="K13" s="21">
        <f t="shared" si="3"/>
        <v>8.5</v>
      </c>
      <c r="L13" s="22">
        <f t="shared" si="0"/>
        <v>188.88888888888891</v>
      </c>
      <c r="M13" s="14">
        <v>48</v>
      </c>
      <c r="N13" s="14">
        <v>52</v>
      </c>
      <c r="O13" s="14">
        <v>52</v>
      </c>
      <c r="P13" s="14">
        <v>52</v>
      </c>
      <c r="Q13" s="14">
        <v>52</v>
      </c>
      <c r="R13" s="14">
        <v>49</v>
      </c>
      <c r="S13" s="23">
        <f t="shared" si="1"/>
        <v>50.833333333333336</v>
      </c>
      <c r="T13" s="58">
        <v>41.4</v>
      </c>
      <c r="U13" s="58">
        <v>35.6</v>
      </c>
      <c r="V13" s="58">
        <v>39.700000000000003</v>
      </c>
      <c r="W13" s="58">
        <v>42.8</v>
      </c>
      <c r="X13" s="58">
        <v>39.5</v>
      </c>
      <c r="Y13" s="58">
        <v>38.9</v>
      </c>
      <c r="Z13" s="23">
        <f t="shared" si="2"/>
        <v>39.65</v>
      </c>
      <c r="AA13" s="56">
        <v>0.44</v>
      </c>
      <c r="AB13" s="82">
        <v>27.580455889900001</v>
      </c>
      <c r="AC13" s="82">
        <v>27.977778849500002</v>
      </c>
      <c r="AD13" s="22">
        <f t="shared" si="4"/>
        <v>27.779117369700003</v>
      </c>
      <c r="AE13" s="24">
        <v>43704</v>
      </c>
      <c r="AF13" s="25">
        <f t="shared" si="5"/>
        <v>104</v>
      </c>
    </row>
    <row r="14" spans="1:34">
      <c r="A14" s="13">
        <v>12</v>
      </c>
      <c r="B14" s="13">
        <v>2</v>
      </c>
      <c r="C14" s="20" t="s">
        <v>36</v>
      </c>
      <c r="D14" s="14" t="s">
        <v>75</v>
      </c>
      <c r="E14" s="14">
        <v>8</v>
      </c>
      <c r="F14" s="14">
        <v>9</v>
      </c>
      <c r="G14" s="14">
        <v>7</v>
      </c>
      <c r="H14" s="14">
        <v>8</v>
      </c>
      <c r="I14" s="14">
        <v>5</v>
      </c>
      <c r="J14" s="14">
        <v>5</v>
      </c>
      <c r="K14" s="21">
        <f t="shared" si="3"/>
        <v>7</v>
      </c>
      <c r="L14" s="22">
        <f t="shared" si="0"/>
        <v>155.55555555555557</v>
      </c>
      <c r="M14" s="14">
        <v>53</v>
      </c>
      <c r="N14" s="14">
        <v>48</v>
      </c>
      <c r="O14" s="14">
        <v>46</v>
      </c>
      <c r="P14" s="14">
        <v>47</v>
      </c>
      <c r="Q14" s="14">
        <v>42</v>
      </c>
      <c r="R14" s="14">
        <v>42</v>
      </c>
      <c r="S14" s="23">
        <f t="shared" si="1"/>
        <v>46.333333333333336</v>
      </c>
      <c r="T14" s="58">
        <v>39.5</v>
      </c>
      <c r="U14" s="58">
        <v>38.200000000000003</v>
      </c>
      <c r="V14" s="58">
        <v>41.7</v>
      </c>
      <c r="W14" s="58">
        <v>39.4</v>
      </c>
      <c r="X14" s="58">
        <v>38.1</v>
      </c>
      <c r="Y14" s="58">
        <v>40.5</v>
      </c>
      <c r="Z14" s="23">
        <f t="shared" si="2"/>
        <v>39.56666666666667</v>
      </c>
      <c r="AA14" s="56">
        <v>0.21</v>
      </c>
      <c r="AB14" s="82">
        <v>24.185528120699999</v>
      </c>
      <c r="AC14" s="82">
        <v>25.250369727400003</v>
      </c>
      <c r="AD14" s="22">
        <f t="shared" si="4"/>
        <v>24.717948924049999</v>
      </c>
      <c r="AE14" s="24">
        <v>43708</v>
      </c>
      <c r="AF14" s="25">
        <f t="shared" si="5"/>
        <v>108</v>
      </c>
    </row>
    <row r="15" spans="1:34">
      <c r="A15" s="13">
        <v>13</v>
      </c>
      <c r="B15" s="13">
        <v>2</v>
      </c>
      <c r="C15" s="20" t="s">
        <v>37</v>
      </c>
      <c r="D15" s="14" t="s">
        <v>76</v>
      </c>
      <c r="E15" s="14">
        <v>10</v>
      </c>
      <c r="F15" s="14">
        <v>10</v>
      </c>
      <c r="G15" s="14">
        <v>8</v>
      </c>
      <c r="H15" s="14">
        <v>9</v>
      </c>
      <c r="I15" s="14">
        <v>9</v>
      </c>
      <c r="J15" s="14">
        <v>7</v>
      </c>
      <c r="K15" s="21">
        <f t="shared" si="3"/>
        <v>8.8333333333333339</v>
      </c>
      <c r="L15" s="22">
        <f t="shared" si="0"/>
        <v>196.2962962962963</v>
      </c>
      <c r="M15" s="14">
        <v>55</v>
      </c>
      <c r="N15" s="14">
        <v>54</v>
      </c>
      <c r="O15" s="14">
        <v>53</v>
      </c>
      <c r="P15" s="14">
        <v>57</v>
      </c>
      <c r="Q15" s="14">
        <v>58</v>
      </c>
      <c r="R15" s="14">
        <v>59</v>
      </c>
      <c r="S15" s="23">
        <f t="shared" si="1"/>
        <v>56</v>
      </c>
      <c r="T15" s="58">
        <v>39.299999999999997</v>
      </c>
      <c r="U15" s="58">
        <v>36.799999999999997</v>
      </c>
      <c r="V15" s="58">
        <v>33.200000000000003</v>
      </c>
      <c r="W15" s="58">
        <v>36.700000000000003</v>
      </c>
      <c r="X15" s="58">
        <v>36.799999999999997</v>
      </c>
      <c r="Y15" s="58">
        <v>37</v>
      </c>
      <c r="Z15" s="23">
        <f t="shared" si="2"/>
        <v>36.633333333333333</v>
      </c>
      <c r="AA15" s="56">
        <v>0.31</v>
      </c>
      <c r="AB15" s="82">
        <v>35.387463563099999</v>
      </c>
      <c r="AC15" s="82">
        <v>36.603277177599999</v>
      </c>
      <c r="AD15" s="22">
        <f t="shared" si="4"/>
        <v>35.995370370350003</v>
      </c>
      <c r="AE15" s="24">
        <v>43703</v>
      </c>
      <c r="AF15" s="25">
        <f t="shared" si="5"/>
        <v>103</v>
      </c>
    </row>
    <row r="16" spans="1:34">
      <c r="A16" s="13">
        <v>14</v>
      </c>
      <c r="B16" s="13">
        <v>2</v>
      </c>
      <c r="C16" s="20" t="s">
        <v>37</v>
      </c>
      <c r="D16" s="14" t="s">
        <v>40</v>
      </c>
      <c r="E16" s="14">
        <v>9</v>
      </c>
      <c r="F16" s="14">
        <v>7</v>
      </c>
      <c r="G16" s="14">
        <v>9</v>
      </c>
      <c r="H16" s="14">
        <v>9</v>
      </c>
      <c r="I16" s="14">
        <v>5</v>
      </c>
      <c r="J16" s="14">
        <v>8</v>
      </c>
      <c r="K16" s="21">
        <f t="shared" si="3"/>
        <v>7.833333333333333</v>
      </c>
      <c r="L16" s="22">
        <f t="shared" si="0"/>
        <v>174.07407407407408</v>
      </c>
      <c r="M16" s="14">
        <v>51</v>
      </c>
      <c r="N16" s="14">
        <v>47</v>
      </c>
      <c r="O16" s="14">
        <v>45</v>
      </c>
      <c r="P16" s="14">
        <v>45</v>
      </c>
      <c r="Q16" s="14">
        <v>50</v>
      </c>
      <c r="R16" s="14">
        <v>48</v>
      </c>
      <c r="S16" s="23">
        <f t="shared" si="1"/>
        <v>47.666666666666664</v>
      </c>
      <c r="T16" s="58">
        <v>35.4</v>
      </c>
      <c r="U16" s="58">
        <v>39.200000000000003</v>
      </c>
      <c r="V16" s="58">
        <v>42.5</v>
      </c>
      <c r="W16" s="58">
        <v>36.1</v>
      </c>
      <c r="X16" s="58">
        <v>45.9</v>
      </c>
      <c r="Y16" s="58">
        <v>34.1</v>
      </c>
      <c r="Z16" s="23">
        <f t="shared" si="2"/>
        <v>38.866666666666667</v>
      </c>
      <c r="AA16" s="56">
        <v>0.16</v>
      </c>
      <c r="AB16" s="82">
        <v>25.725121099100001</v>
      </c>
      <c r="AC16" s="82">
        <v>23.816738468800001</v>
      </c>
      <c r="AD16" s="22">
        <f t="shared" si="4"/>
        <v>24.770929783950002</v>
      </c>
      <c r="AE16" s="24">
        <v>43704</v>
      </c>
      <c r="AF16" s="25">
        <f t="shared" si="5"/>
        <v>104</v>
      </c>
    </row>
    <row r="17" spans="1:34">
      <c r="A17" s="13">
        <v>15</v>
      </c>
      <c r="B17" s="13">
        <v>2</v>
      </c>
      <c r="C17" s="20" t="s">
        <v>37</v>
      </c>
      <c r="D17" s="14" t="s">
        <v>75</v>
      </c>
      <c r="E17" s="14">
        <v>7</v>
      </c>
      <c r="F17" s="14">
        <v>7</v>
      </c>
      <c r="G17" s="14">
        <v>7</v>
      </c>
      <c r="H17" s="14">
        <v>5</v>
      </c>
      <c r="I17" s="14">
        <v>8</v>
      </c>
      <c r="J17" s="14">
        <v>7</v>
      </c>
      <c r="K17" s="21">
        <f t="shared" si="3"/>
        <v>6.833333333333333</v>
      </c>
      <c r="L17" s="22">
        <f t="shared" si="0"/>
        <v>151.85185185185188</v>
      </c>
      <c r="M17" s="14">
        <v>47</v>
      </c>
      <c r="N17" s="14">
        <v>44</v>
      </c>
      <c r="O17" s="14">
        <v>44</v>
      </c>
      <c r="P17" s="14">
        <v>36</v>
      </c>
      <c r="Q17" s="14">
        <v>45</v>
      </c>
      <c r="R17" s="14">
        <v>45</v>
      </c>
      <c r="S17" s="23">
        <f t="shared" si="1"/>
        <v>43.5</v>
      </c>
      <c r="T17" s="58">
        <v>35.6</v>
      </c>
      <c r="U17" s="58">
        <v>37</v>
      </c>
      <c r="V17" s="58">
        <v>38</v>
      </c>
      <c r="W17" s="58">
        <v>39.5</v>
      </c>
      <c r="X17" s="58">
        <v>35.200000000000003</v>
      </c>
      <c r="Y17" s="58">
        <v>38.1</v>
      </c>
      <c r="Z17" s="23">
        <f t="shared" si="2"/>
        <v>37.233333333333334</v>
      </c>
      <c r="AA17" s="56">
        <v>0.22</v>
      </c>
      <c r="AB17" s="82">
        <v>23.132608882</v>
      </c>
      <c r="AC17" s="82">
        <v>23.1468085562</v>
      </c>
      <c r="AD17" s="22">
        <f t="shared" si="4"/>
        <v>23.1397087191</v>
      </c>
      <c r="AE17" s="24">
        <v>43708</v>
      </c>
      <c r="AF17" s="25">
        <f t="shared" si="5"/>
        <v>108</v>
      </c>
      <c r="AG17" s="13"/>
      <c r="AH17" s="13"/>
    </row>
    <row r="18" spans="1:34">
      <c r="A18" s="13">
        <v>16</v>
      </c>
      <c r="B18" s="13">
        <v>2</v>
      </c>
      <c r="C18" s="20" t="s">
        <v>37</v>
      </c>
      <c r="D18" s="14" t="s">
        <v>77</v>
      </c>
      <c r="E18" s="14">
        <v>11</v>
      </c>
      <c r="F18" s="14">
        <v>10</v>
      </c>
      <c r="G18" s="14">
        <v>11</v>
      </c>
      <c r="H18" s="14">
        <v>10</v>
      </c>
      <c r="I18" s="14">
        <v>7</v>
      </c>
      <c r="J18" s="14">
        <v>9</v>
      </c>
      <c r="K18" s="21">
        <f t="shared" si="3"/>
        <v>9.6666666666666661</v>
      </c>
      <c r="L18" s="22">
        <f t="shared" si="0"/>
        <v>214.81481481481481</v>
      </c>
      <c r="M18" s="14">
        <v>44</v>
      </c>
      <c r="N18" s="14">
        <v>42</v>
      </c>
      <c r="O18" s="14">
        <v>42</v>
      </c>
      <c r="P18" s="14">
        <v>45</v>
      </c>
      <c r="Q18" s="14">
        <v>41</v>
      </c>
      <c r="R18" s="14">
        <v>45</v>
      </c>
      <c r="S18" s="23">
        <f t="shared" si="1"/>
        <v>43.166666666666664</v>
      </c>
      <c r="T18" s="58">
        <v>36</v>
      </c>
      <c r="U18" s="58">
        <v>33.799999999999997</v>
      </c>
      <c r="V18" s="58">
        <v>40.5</v>
      </c>
      <c r="W18" s="58">
        <v>33.1</v>
      </c>
      <c r="X18" s="58">
        <v>33.1</v>
      </c>
      <c r="Y18" s="58">
        <v>34.299999999999997</v>
      </c>
      <c r="Z18" s="23">
        <f t="shared" si="2"/>
        <v>35.133333333333333</v>
      </c>
      <c r="AA18" s="56">
        <v>0.21</v>
      </c>
      <c r="AB18" s="82">
        <v>24.1456082819</v>
      </c>
      <c r="AC18" s="82">
        <v>24.370257844699999</v>
      </c>
      <c r="AD18" s="22">
        <f t="shared" si="4"/>
        <v>24.257933063300001</v>
      </c>
      <c r="AE18" s="24">
        <v>43703</v>
      </c>
      <c r="AF18" s="25">
        <f t="shared" si="5"/>
        <v>103</v>
      </c>
      <c r="AG18" s="13"/>
      <c r="AH18" s="13"/>
    </row>
    <row r="19" spans="1:34">
      <c r="A19" s="13">
        <v>17</v>
      </c>
      <c r="B19" s="13">
        <v>3</v>
      </c>
      <c r="C19" s="20" t="s">
        <v>36</v>
      </c>
      <c r="D19" s="14" t="s">
        <v>77</v>
      </c>
      <c r="E19" s="14">
        <v>9</v>
      </c>
      <c r="F19" s="14">
        <v>8</v>
      </c>
      <c r="G19" s="14">
        <v>8</v>
      </c>
      <c r="H19" s="14">
        <v>10</v>
      </c>
      <c r="I19" s="14">
        <v>11</v>
      </c>
      <c r="J19" s="14">
        <v>7</v>
      </c>
      <c r="K19" s="21">
        <f t="shared" si="3"/>
        <v>8.8333333333333339</v>
      </c>
      <c r="L19" s="22">
        <f t="shared" si="0"/>
        <v>196.2962962962963</v>
      </c>
      <c r="M19" s="14">
        <v>41</v>
      </c>
      <c r="N19" s="14">
        <v>46</v>
      </c>
      <c r="O19" s="14">
        <v>42</v>
      </c>
      <c r="P19" s="14">
        <v>44</v>
      </c>
      <c r="Q19" s="14">
        <v>48</v>
      </c>
      <c r="R19" s="14">
        <v>44</v>
      </c>
      <c r="S19" s="23">
        <f t="shared" si="1"/>
        <v>44.166666666666664</v>
      </c>
      <c r="T19" s="58">
        <v>37.9</v>
      </c>
      <c r="U19" s="58">
        <v>37.1</v>
      </c>
      <c r="V19" s="58">
        <v>41.7</v>
      </c>
      <c r="W19" s="58">
        <v>39.700000000000003</v>
      </c>
      <c r="X19" s="58">
        <v>36.200000000000003</v>
      </c>
      <c r="Y19" s="58">
        <v>41.1</v>
      </c>
      <c r="Z19" s="23">
        <f t="shared" si="2"/>
        <v>38.950000000000003</v>
      </c>
      <c r="AA19" s="56">
        <v>0.2</v>
      </c>
      <c r="AB19" s="82">
        <v>22.6050775892</v>
      </c>
      <c r="AC19" s="82">
        <v>22.019408007500001</v>
      </c>
      <c r="AD19" s="22">
        <f t="shared" si="4"/>
        <v>22.312242798349999</v>
      </c>
      <c r="AE19" s="24">
        <v>43703</v>
      </c>
      <c r="AF19" s="25">
        <f t="shared" si="5"/>
        <v>103</v>
      </c>
      <c r="AG19" s="13"/>
      <c r="AH19" s="13"/>
    </row>
    <row r="20" spans="1:34">
      <c r="A20" s="13">
        <v>18</v>
      </c>
      <c r="B20" s="13">
        <v>3</v>
      </c>
      <c r="C20" s="20" t="s">
        <v>36</v>
      </c>
      <c r="D20" s="14" t="s">
        <v>40</v>
      </c>
      <c r="E20" s="14">
        <v>10</v>
      </c>
      <c r="F20" s="14">
        <v>9</v>
      </c>
      <c r="G20" s="14">
        <v>9</v>
      </c>
      <c r="H20" s="14">
        <v>10</v>
      </c>
      <c r="I20" s="14">
        <v>11</v>
      </c>
      <c r="J20" s="14">
        <v>10</v>
      </c>
      <c r="K20" s="21">
        <f t="shared" si="3"/>
        <v>9.8333333333333339</v>
      </c>
      <c r="L20" s="22">
        <f t="shared" si="0"/>
        <v>218.51851851851853</v>
      </c>
      <c r="M20" s="14">
        <v>43</v>
      </c>
      <c r="N20" s="14">
        <v>45</v>
      </c>
      <c r="O20" s="14">
        <v>46</v>
      </c>
      <c r="P20" s="14">
        <v>43</v>
      </c>
      <c r="Q20" s="14">
        <v>47</v>
      </c>
      <c r="R20" s="14">
        <v>51</v>
      </c>
      <c r="S20" s="23">
        <f t="shared" si="1"/>
        <v>45.833333333333336</v>
      </c>
      <c r="T20" s="58">
        <v>36.5</v>
      </c>
      <c r="U20" s="58">
        <v>34.6</v>
      </c>
      <c r="V20" s="58">
        <v>36.700000000000003</v>
      </c>
      <c r="W20" s="58">
        <v>42.7</v>
      </c>
      <c r="X20" s="58">
        <v>39.299999999999997</v>
      </c>
      <c r="Y20" s="58">
        <v>37.6</v>
      </c>
      <c r="Z20" s="23">
        <f t="shared" si="2"/>
        <v>37.9</v>
      </c>
      <c r="AA20" s="56">
        <v>0.33</v>
      </c>
      <c r="AB20" s="82">
        <v>24.942263588799999</v>
      </c>
      <c r="AC20" s="82">
        <v>21.868435999700001</v>
      </c>
      <c r="AD20" s="22">
        <f t="shared" si="4"/>
        <v>23.40534979425</v>
      </c>
      <c r="AE20" s="24">
        <v>43704</v>
      </c>
      <c r="AF20" s="25">
        <f t="shared" si="5"/>
        <v>104</v>
      </c>
      <c r="AG20" s="13"/>
      <c r="AH20" s="13"/>
    </row>
    <row r="21" spans="1:34">
      <c r="A21" s="13">
        <v>19</v>
      </c>
      <c r="B21" s="13">
        <v>3</v>
      </c>
      <c r="C21" s="20" t="s">
        <v>36</v>
      </c>
      <c r="D21" s="14" t="s">
        <v>75</v>
      </c>
      <c r="E21" s="14">
        <v>8</v>
      </c>
      <c r="F21" s="14">
        <v>9</v>
      </c>
      <c r="G21" s="14">
        <v>10</v>
      </c>
      <c r="H21" s="14">
        <v>12</v>
      </c>
      <c r="I21" s="14">
        <v>8</v>
      </c>
      <c r="J21" s="14">
        <v>10</v>
      </c>
      <c r="K21" s="21">
        <f t="shared" si="3"/>
        <v>9.5</v>
      </c>
      <c r="L21" s="22">
        <f t="shared" si="0"/>
        <v>211.11111111111111</v>
      </c>
      <c r="M21" s="14">
        <v>45</v>
      </c>
      <c r="N21" s="14">
        <v>51</v>
      </c>
      <c r="O21" s="14">
        <v>46</v>
      </c>
      <c r="P21" s="14">
        <v>48</v>
      </c>
      <c r="Q21" s="14">
        <v>51</v>
      </c>
      <c r="R21" s="14">
        <v>48</v>
      </c>
      <c r="S21" s="23">
        <f t="shared" si="1"/>
        <v>48.166666666666664</v>
      </c>
      <c r="T21" s="58">
        <v>41</v>
      </c>
      <c r="U21" s="58">
        <v>39</v>
      </c>
      <c r="V21" s="58">
        <v>43.9</v>
      </c>
      <c r="W21" s="58">
        <v>40.299999999999997</v>
      </c>
      <c r="X21" s="58">
        <v>37.5</v>
      </c>
      <c r="Y21" s="58">
        <v>41.1</v>
      </c>
      <c r="Z21" s="23">
        <f t="shared" si="2"/>
        <v>40.466666666666661</v>
      </c>
      <c r="AA21" s="56">
        <v>0.25</v>
      </c>
      <c r="AB21" s="82">
        <v>27.592646176300001</v>
      </c>
      <c r="AC21" s="82">
        <v>26.036174339799999</v>
      </c>
      <c r="AD21" s="22">
        <f t="shared" si="4"/>
        <v>26.81441025805</v>
      </c>
      <c r="AE21" s="24">
        <v>43708</v>
      </c>
      <c r="AF21" s="25">
        <f t="shared" si="5"/>
        <v>108</v>
      </c>
      <c r="AG21" s="13"/>
      <c r="AH21" s="13"/>
    </row>
    <row r="22" spans="1:34">
      <c r="A22" s="13">
        <v>20</v>
      </c>
      <c r="B22" s="13">
        <v>3</v>
      </c>
      <c r="C22" s="20" t="s">
        <v>36</v>
      </c>
      <c r="D22" s="14" t="s">
        <v>76</v>
      </c>
      <c r="E22" s="14">
        <v>10</v>
      </c>
      <c r="F22" s="14">
        <v>10</v>
      </c>
      <c r="G22" s="14">
        <v>13</v>
      </c>
      <c r="H22" s="14">
        <v>12</v>
      </c>
      <c r="I22" s="14">
        <v>11</v>
      </c>
      <c r="J22" s="14">
        <v>11</v>
      </c>
      <c r="K22" s="21">
        <f t="shared" si="3"/>
        <v>11.166666666666666</v>
      </c>
      <c r="L22" s="22">
        <f t="shared" si="0"/>
        <v>248.14814814814815</v>
      </c>
      <c r="M22" s="14">
        <v>60</v>
      </c>
      <c r="N22" s="14">
        <v>62</v>
      </c>
      <c r="O22" s="14">
        <v>62</v>
      </c>
      <c r="P22" s="14">
        <v>64</v>
      </c>
      <c r="Q22" s="14">
        <v>62</v>
      </c>
      <c r="R22" s="14">
        <v>64</v>
      </c>
      <c r="S22" s="23">
        <f t="shared" si="1"/>
        <v>62.333333333333336</v>
      </c>
      <c r="T22" s="58">
        <v>36.700000000000003</v>
      </c>
      <c r="U22" s="58">
        <v>42.2</v>
      </c>
      <c r="V22" s="58">
        <v>41.3</v>
      </c>
      <c r="W22" s="58">
        <v>41.9</v>
      </c>
      <c r="X22" s="58">
        <v>42.5</v>
      </c>
      <c r="Y22" s="58">
        <v>44.7</v>
      </c>
      <c r="Z22" s="23">
        <f t="shared" si="2"/>
        <v>41.550000000000004</v>
      </c>
      <c r="AA22" s="56">
        <v>0.59</v>
      </c>
      <c r="AB22" s="82">
        <v>47.5634162809</v>
      </c>
      <c r="AC22" s="82">
        <v>42.459169238699999</v>
      </c>
      <c r="AD22" s="22">
        <f t="shared" si="4"/>
        <v>45.0112927598</v>
      </c>
      <c r="AE22" s="24">
        <v>43703</v>
      </c>
      <c r="AF22" s="25">
        <f t="shared" si="5"/>
        <v>103</v>
      </c>
      <c r="AG22" s="13"/>
      <c r="AH22" s="13"/>
    </row>
    <row r="23" spans="1:34">
      <c r="A23" s="13">
        <v>21</v>
      </c>
      <c r="B23" s="13">
        <v>3</v>
      </c>
      <c r="C23" s="20" t="s">
        <v>37</v>
      </c>
      <c r="D23" s="14" t="s">
        <v>76</v>
      </c>
      <c r="E23" s="14">
        <v>10</v>
      </c>
      <c r="F23" s="14">
        <v>8</v>
      </c>
      <c r="G23" s="14">
        <v>6</v>
      </c>
      <c r="H23" s="14">
        <v>10</v>
      </c>
      <c r="I23" s="14">
        <v>8</v>
      </c>
      <c r="J23" s="14">
        <v>8</v>
      </c>
      <c r="K23" s="21">
        <f t="shared" si="3"/>
        <v>8.3333333333333339</v>
      </c>
      <c r="L23" s="22">
        <f t="shared" si="0"/>
        <v>185.18518518518522</v>
      </c>
      <c r="M23" s="14">
        <v>43</v>
      </c>
      <c r="N23" s="14">
        <v>48</v>
      </c>
      <c r="O23" s="14">
        <v>45</v>
      </c>
      <c r="P23" s="14">
        <v>48</v>
      </c>
      <c r="Q23" s="14">
        <v>47</v>
      </c>
      <c r="R23" s="14">
        <v>45</v>
      </c>
      <c r="S23" s="23">
        <f t="shared" si="1"/>
        <v>46</v>
      </c>
      <c r="T23" s="58">
        <v>38.799999999999997</v>
      </c>
      <c r="U23" s="58">
        <v>38</v>
      </c>
      <c r="V23" s="58">
        <v>39.700000000000003</v>
      </c>
      <c r="W23" s="58">
        <v>40.1</v>
      </c>
      <c r="X23" s="58">
        <v>37.700000000000003</v>
      </c>
      <c r="Y23" s="58">
        <v>39.299999999999997</v>
      </c>
      <c r="Z23" s="23">
        <f t="shared" si="2"/>
        <v>38.933333333333337</v>
      </c>
      <c r="AA23" s="56">
        <v>0.21</v>
      </c>
      <c r="AB23" s="82">
        <v>33.393882887499998</v>
      </c>
      <c r="AC23" s="82">
        <v>31.817183213299998</v>
      </c>
      <c r="AD23" s="22">
        <f t="shared" si="4"/>
        <v>32.605533050399998</v>
      </c>
      <c r="AE23" s="24">
        <v>43703</v>
      </c>
      <c r="AF23" s="25">
        <f t="shared" si="5"/>
        <v>103</v>
      </c>
      <c r="AG23" s="13"/>
      <c r="AH23" s="13"/>
    </row>
    <row r="24" spans="1:34">
      <c r="A24" s="13">
        <v>22</v>
      </c>
      <c r="B24" s="13">
        <v>3</v>
      </c>
      <c r="C24" s="20" t="s">
        <v>37</v>
      </c>
      <c r="D24" s="14" t="s">
        <v>75</v>
      </c>
      <c r="E24" s="14">
        <v>5</v>
      </c>
      <c r="F24" s="14">
        <v>6</v>
      </c>
      <c r="G24" s="14">
        <v>6</v>
      </c>
      <c r="H24" s="14">
        <v>7</v>
      </c>
      <c r="I24" s="14">
        <v>6</v>
      </c>
      <c r="J24" s="14">
        <v>3</v>
      </c>
      <c r="K24" s="21">
        <f t="shared" si="3"/>
        <v>5.5</v>
      </c>
      <c r="L24" s="22">
        <f t="shared" si="0"/>
        <v>122.22222222222224</v>
      </c>
      <c r="M24" s="14">
        <v>43</v>
      </c>
      <c r="N24" s="14">
        <v>43</v>
      </c>
      <c r="O24" s="14">
        <v>37</v>
      </c>
      <c r="P24" s="14">
        <v>37</v>
      </c>
      <c r="Q24" s="14">
        <v>36</v>
      </c>
      <c r="R24" s="14">
        <v>31</v>
      </c>
      <c r="S24" s="23">
        <f t="shared" si="1"/>
        <v>37.833333333333336</v>
      </c>
      <c r="T24" s="58">
        <v>36.6</v>
      </c>
      <c r="U24" s="58">
        <v>34.700000000000003</v>
      </c>
      <c r="V24" s="58">
        <v>38.4</v>
      </c>
      <c r="W24" s="58">
        <v>37.799999999999997</v>
      </c>
      <c r="X24" s="58">
        <v>37.6</v>
      </c>
      <c r="Y24" s="58">
        <v>37</v>
      </c>
      <c r="Z24" s="23">
        <f t="shared" si="2"/>
        <v>37.016666666666666</v>
      </c>
      <c r="AA24" s="56">
        <v>0.22</v>
      </c>
      <c r="AB24" s="82">
        <v>18.8393507802</v>
      </c>
      <c r="AC24" s="82">
        <v>18.045374657099998</v>
      </c>
      <c r="AD24" s="22">
        <f t="shared" si="4"/>
        <v>18.442362718649999</v>
      </c>
      <c r="AE24" s="24">
        <v>43708</v>
      </c>
      <c r="AF24" s="25">
        <f t="shared" si="5"/>
        <v>108</v>
      </c>
      <c r="AG24" s="13"/>
      <c r="AH24" s="13"/>
    </row>
    <row r="25" spans="1:34">
      <c r="A25" s="13">
        <v>23</v>
      </c>
      <c r="B25" s="13">
        <v>3</v>
      </c>
      <c r="C25" s="20" t="s">
        <v>37</v>
      </c>
      <c r="D25" s="14" t="s">
        <v>40</v>
      </c>
      <c r="E25" s="14">
        <v>11</v>
      </c>
      <c r="F25" s="14">
        <v>10</v>
      </c>
      <c r="G25" s="14">
        <v>10</v>
      </c>
      <c r="H25" s="14">
        <v>10</v>
      </c>
      <c r="I25" s="14">
        <v>6</v>
      </c>
      <c r="J25" s="14">
        <v>9</v>
      </c>
      <c r="K25" s="21">
        <f t="shared" si="3"/>
        <v>9.3333333333333339</v>
      </c>
      <c r="L25" s="22">
        <f t="shared" si="0"/>
        <v>207.40740740740745</v>
      </c>
      <c r="M25" s="14">
        <v>44</v>
      </c>
      <c r="N25" s="14">
        <v>40</v>
      </c>
      <c r="O25" s="14">
        <v>40</v>
      </c>
      <c r="P25" s="14">
        <v>44</v>
      </c>
      <c r="Q25" s="14">
        <v>42</v>
      </c>
      <c r="R25" s="14">
        <v>46</v>
      </c>
      <c r="S25" s="23">
        <f t="shared" si="1"/>
        <v>42.666666666666664</v>
      </c>
      <c r="T25" s="58">
        <v>30.3</v>
      </c>
      <c r="U25" s="58">
        <v>35.200000000000003</v>
      </c>
      <c r="V25" s="58">
        <v>33.799999999999997</v>
      </c>
      <c r="W25" s="58">
        <v>40.700000000000003</v>
      </c>
      <c r="X25" s="58">
        <v>40.4</v>
      </c>
      <c r="Y25" s="58">
        <v>38.6</v>
      </c>
      <c r="Z25" s="23">
        <f t="shared" si="2"/>
        <v>36.5</v>
      </c>
      <c r="AA25" s="56">
        <v>0.27</v>
      </c>
      <c r="AB25" s="82">
        <v>25.834029921099997</v>
      </c>
      <c r="AC25" s="82">
        <v>25.989288623099998</v>
      </c>
      <c r="AD25" s="22">
        <f t="shared" si="4"/>
        <v>25.911659272099996</v>
      </c>
      <c r="AE25" s="24">
        <v>43704</v>
      </c>
      <c r="AF25" s="25">
        <f t="shared" si="5"/>
        <v>104</v>
      </c>
      <c r="AG25" s="13"/>
      <c r="AH25" s="13"/>
    </row>
    <row r="26" spans="1:34">
      <c r="A26" s="45">
        <v>24</v>
      </c>
      <c r="B26" s="45">
        <v>3</v>
      </c>
      <c r="C26" s="46" t="s">
        <v>37</v>
      </c>
      <c r="D26" s="47" t="s">
        <v>77</v>
      </c>
      <c r="E26" s="47">
        <v>10</v>
      </c>
      <c r="F26" s="47">
        <v>10</v>
      </c>
      <c r="G26" s="47">
        <v>11</v>
      </c>
      <c r="H26" s="47">
        <v>13</v>
      </c>
      <c r="I26" s="47">
        <v>14</v>
      </c>
      <c r="J26" s="47">
        <v>11</v>
      </c>
      <c r="K26" s="48">
        <f t="shared" si="3"/>
        <v>11.5</v>
      </c>
      <c r="L26" s="49">
        <f t="shared" si="0"/>
        <v>255.55555555555557</v>
      </c>
      <c r="M26" s="47">
        <v>43</v>
      </c>
      <c r="N26" s="47">
        <v>38</v>
      </c>
      <c r="O26" s="47">
        <v>40</v>
      </c>
      <c r="P26" s="47">
        <v>45</v>
      </c>
      <c r="Q26" s="47">
        <v>42</v>
      </c>
      <c r="R26" s="47">
        <v>39</v>
      </c>
      <c r="S26" s="50">
        <f t="shared" si="1"/>
        <v>41.166666666666664</v>
      </c>
      <c r="T26" s="59">
        <v>31.3</v>
      </c>
      <c r="U26" s="59">
        <v>32.4</v>
      </c>
      <c r="V26" s="59">
        <v>28</v>
      </c>
      <c r="W26" s="59">
        <v>35.5</v>
      </c>
      <c r="X26" s="59">
        <v>33.200000000000003</v>
      </c>
      <c r="Y26" s="59">
        <v>40.200000000000003</v>
      </c>
      <c r="Z26" s="50">
        <f t="shared" si="2"/>
        <v>33.433333333333337</v>
      </c>
      <c r="AA26" s="57">
        <v>0.23</v>
      </c>
      <c r="AB26" s="81">
        <v>22.635888203</v>
      </c>
      <c r="AC26" s="81">
        <v>20.3481331447</v>
      </c>
      <c r="AD26" s="49">
        <f t="shared" si="4"/>
        <v>21.49201067385</v>
      </c>
      <c r="AE26" s="51">
        <v>43703</v>
      </c>
      <c r="AF26" s="52">
        <f t="shared" si="5"/>
        <v>103</v>
      </c>
      <c r="AG26" s="13"/>
      <c r="AH26" s="13"/>
    </row>
    <row r="27" spans="1:34" ht="15.75" thickBot="1">
      <c r="S27" s="26"/>
      <c r="AD27" s="26"/>
      <c r="AE27" s="27"/>
    </row>
    <row r="28" spans="1:34">
      <c r="C28" s="60" t="s">
        <v>37</v>
      </c>
      <c r="D28" s="61" t="s">
        <v>77</v>
      </c>
      <c r="E28" s="61"/>
      <c r="F28" s="61"/>
      <c r="G28" s="61"/>
      <c r="H28" s="61"/>
      <c r="I28" s="61"/>
      <c r="J28" s="61"/>
      <c r="K28" s="61"/>
      <c r="L28" s="73">
        <f>AVERAGE(L9,L18,L26)</f>
        <v>206.17283950617286</v>
      </c>
      <c r="M28" s="61"/>
      <c r="N28" s="61"/>
      <c r="O28" s="61"/>
      <c r="P28" s="61"/>
      <c r="Q28" s="61"/>
      <c r="R28" s="61"/>
      <c r="S28" s="62">
        <f>AVERAGE(S9,S18,S26)</f>
        <v>42</v>
      </c>
      <c r="T28" s="61"/>
      <c r="U28" s="61"/>
      <c r="V28" s="61"/>
      <c r="W28" s="61"/>
      <c r="X28" s="61"/>
      <c r="Y28" s="61"/>
      <c r="Z28" s="62">
        <f t="shared" ref="Z28:AA28" si="6">AVERAGE(Z9,Z18,Z26)</f>
        <v>35.577777777777776</v>
      </c>
      <c r="AA28" s="63">
        <f t="shared" si="6"/>
        <v>0.22666666666666666</v>
      </c>
      <c r="AB28" s="63"/>
      <c r="AC28" s="63"/>
      <c r="AD28" s="73">
        <f t="shared" ref="AD28:AF28" si="7">AVERAGE(AD9,AD18,AD26)</f>
        <v>21.392523648250002</v>
      </c>
      <c r="AE28" s="73"/>
      <c r="AF28" s="78">
        <f t="shared" si="7"/>
        <v>103</v>
      </c>
    </row>
    <row r="29" spans="1:34">
      <c r="C29" s="64" t="s">
        <v>37</v>
      </c>
      <c r="D29" s="65" t="s">
        <v>75</v>
      </c>
      <c r="E29" s="65"/>
      <c r="F29" s="65"/>
      <c r="G29" s="65"/>
      <c r="H29" s="65"/>
      <c r="I29" s="65"/>
      <c r="J29" s="65"/>
      <c r="K29" s="65"/>
      <c r="L29" s="74">
        <f>AVERAGE(L7,L17,L24)</f>
        <v>150.61728395061729</v>
      </c>
      <c r="M29" s="65"/>
      <c r="N29" s="65"/>
      <c r="O29" s="65"/>
      <c r="P29" s="65"/>
      <c r="Q29" s="65"/>
      <c r="R29" s="65"/>
      <c r="S29" s="66">
        <f>AVERAGE(S7,S17,S24)</f>
        <v>41.166666666666664</v>
      </c>
      <c r="T29" s="65"/>
      <c r="U29" s="65"/>
      <c r="V29" s="65"/>
      <c r="W29" s="65"/>
      <c r="X29" s="65"/>
      <c r="Y29" s="65"/>
      <c r="Z29" s="66">
        <f t="shared" ref="Z29:AA29" si="8">AVERAGE(Z7,Z17,Z24)</f>
        <v>37.638888888888893</v>
      </c>
      <c r="AA29" s="67">
        <f t="shared" si="8"/>
        <v>0.21</v>
      </c>
      <c r="AB29" s="67"/>
      <c r="AC29" s="67"/>
      <c r="AD29" s="74">
        <f t="shared" ref="AD29:AF29" si="9">AVERAGE(AD7,AD17,AD24)</f>
        <v>21.814495098866669</v>
      </c>
      <c r="AE29" s="74"/>
      <c r="AF29" s="79">
        <f t="shared" si="9"/>
        <v>108</v>
      </c>
    </row>
    <row r="30" spans="1:34">
      <c r="C30" s="64" t="s">
        <v>37</v>
      </c>
      <c r="D30" s="65" t="s">
        <v>40</v>
      </c>
      <c r="E30" s="65"/>
      <c r="F30" s="65"/>
      <c r="G30" s="65"/>
      <c r="H30" s="65"/>
      <c r="I30" s="65"/>
      <c r="J30" s="65"/>
      <c r="K30" s="65"/>
      <c r="L30" s="74">
        <f>AVERAGE(L8,L16,L25)</f>
        <v>198.76543209876544</v>
      </c>
      <c r="M30" s="65"/>
      <c r="N30" s="65"/>
      <c r="O30" s="65"/>
      <c r="P30" s="65"/>
      <c r="Q30" s="65"/>
      <c r="R30" s="65"/>
      <c r="S30" s="66">
        <f>AVERAGE(S8,S16,S25)</f>
        <v>44.5</v>
      </c>
      <c r="T30" s="65"/>
      <c r="U30" s="65"/>
      <c r="V30" s="65"/>
      <c r="W30" s="65"/>
      <c r="X30" s="65"/>
      <c r="Y30" s="65"/>
      <c r="Z30" s="66">
        <f t="shared" ref="Z30:AA30" si="10">AVERAGE(Z8,Z16,Z25)</f>
        <v>38.511111111111113</v>
      </c>
      <c r="AA30" s="67">
        <f t="shared" si="10"/>
        <v>0.22</v>
      </c>
      <c r="AB30" s="67"/>
      <c r="AC30" s="67"/>
      <c r="AD30" s="74">
        <f t="shared" ref="AD30:AF30" si="11">AVERAGE(AD8,AD16,AD25)</f>
        <v>26.171093571383334</v>
      </c>
      <c r="AE30" s="74"/>
      <c r="AF30" s="79">
        <f t="shared" si="11"/>
        <v>104</v>
      </c>
    </row>
    <row r="31" spans="1:34" ht="15.75" thickBot="1">
      <c r="C31" s="68" t="s">
        <v>37</v>
      </c>
      <c r="D31" s="69" t="s">
        <v>76</v>
      </c>
      <c r="E31" s="69"/>
      <c r="F31" s="69"/>
      <c r="G31" s="69"/>
      <c r="H31" s="69"/>
      <c r="I31" s="69"/>
      <c r="J31" s="69"/>
      <c r="K31" s="69"/>
      <c r="L31" s="75">
        <f>AVERAGE(L10,L15,L23)</f>
        <v>197.53086419753086</v>
      </c>
      <c r="M31" s="69"/>
      <c r="N31" s="69"/>
      <c r="O31" s="69"/>
      <c r="P31" s="69"/>
      <c r="Q31" s="69"/>
      <c r="R31" s="69"/>
      <c r="S31" s="70">
        <f>AVERAGE(S10,S15,S23)</f>
        <v>52.777777777777779</v>
      </c>
      <c r="T31" s="69"/>
      <c r="U31" s="69"/>
      <c r="V31" s="69"/>
      <c r="W31" s="69"/>
      <c r="X31" s="69"/>
      <c r="Y31" s="69"/>
      <c r="Z31" s="70">
        <f t="shared" ref="Z31:AA31" si="12">AVERAGE(Z10,Z15,Z23)</f>
        <v>38.300000000000004</v>
      </c>
      <c r="AA31" s="71">
        <f t="shared" si="12"/>
        <v>0.24666666666666667</v>
      </c>
      <c r="AB31" s="71"/>
      <c r="AC31" s="71"/>
      <c r="AD31" s="75">
        <f t="shared" ref="AD31:AF31" si="13">AVERAGE(AD10,AD15,AD23)</f>
        <v>35.493693201283335</v>
      </c>
      <c r="AE31" s="75"/>
      <c r="AF31" s="80">
        <f t="shared" si="13"/>
        <v>103</v>
      </c>
    </row>
    <row r="32" spans="1:34">
      <c r="C32" s="60" t="s">
        <v>36</v>
      </c>
      <c r="D32" s="61" t="s">
        <v>77</v>
      </c>
      <c r="E32" s="61"/>
      <c r="F32" s="61"/>
      <c r="G32" s="61"/>
      <c r="H32" s="61"/>
      <c r="I32" s="61"/>
      <c r="J32" s="61"/>
      <c r="K32" s="61"/>
      <c r="L32" s="73">
        <f>AVERAGE(L6,L11,L19)</f>
        <v>197.53086419753086</v>
      </c>
      <c r="M32" s="61"/>
      <c r="N32" s="61"/>
      <c r="O32" s="61"/>
      <c r="P32" s="61"/>
      <c r="Q32" s="61"/>
      <c r="R32" s="61"/>
      <c r="S32" s="62">
        <f>AVERAGE(S6,S11,S19)</f>
        <v>43.722222222222221</v>
      </c>
      <c r="T32" s="61"/>
      <c r="U32" s="61"/>
      <c r="V32" s="61"/>
      <c r="W32" s="61"/>
      <c r="X32" s="61"/>
      <c r="Y32" s="61"/>
      <c r="Z32" s="62">
        <f t="shared" ref="Z32:AA32" si="14">AVERAGE(Z6,Z11,Z19)</f>
        <v>38.62222222222222</v>
      </c>
      <c r="AA32" s="63">
        <f t="shared" si="14"/>
        <v>0.19000000000000003</v>
      </c>
      <c r="AB32" s="63"/>
      <c r="AC32" s="63"/>
      <c r="AD32" s="73">
        <f t="shared" ref="AD32:AF32" si="15">AVERAGE(AD6,AD11,AD19)</f>
        <v>21.582366147966667</v>
      </c>
      <c r="AE32" s="73"/>
      <c r="AF32" s="78">
        <f t="shared" si="15"/>
        <v>103</v>
      </c>
    </row>
    <row r="33" spans="3:32">
      <c r="C33" s="64" t="s">
        <v>36</v>
      </c>
      <c r="D33" s="65" t="s">
        <v>75</v>
      </c>
      <c r="E33" s="65"/>
      <c r="F33" s="65"/>
      <c r="G33" s="65"/>
      <c r="H33" s="65"/>
      <c r="I33" s="65"/>
      <c r="J33" s="65"/>
      <c r="K33" s="65"/>
      <c r="L33" s="74">
        <f>AVERAGE(L3,L14,L21)</f>
        <v>172.83950617283952</v>
      </c>
      <c r="M33" s="65"/>
      <c r="N33" s="65"/>
      <c r="O33" s="65"/>
      <c r="P33" s="65"/>
      <c r="Q33" s="65"/>
      <c r="R33" s="65"/>
      <c r="S33" s="66">
        <f>AVERAGE(S3,S14,S21)</f>
        <v>46.222222222222221</v>
      </c>
      <c r="T33" s="65"/>
      <c r="U33" s="65"/>
      <c r="V33" s="65"/>
      <c r="W33" s="65"/>
      <c r="X33" s="65"/>
      <c r="Y33" s="65"/>
      <c r="Z33" s="66">
        <f t="shared" ref="Z33:AA33" si="16">AVERAGE(Z3,Z14,Z21)</f>
        <v>39.455555555555556</v>
      </c>
      <c r="AA33" s="67">
        <f t="shared" si="16"/>
        <v>0.24666666666666667</v>
      </c>
      <c r="AB33" s="67"/>
      <c r="AC33" s="67"/>
      <c r="AD33" s="74">
        <f t="shared" ref="AD33:AF33" si="17">AVERAGE(AD3,AD14,AD21)</f>
        <v>23.453932327383331</v>
      </c>
      <c r="AE33" s="74"/>
      <c r="AF33" s="79">
        <f t="shared" si="17"/>
        <v>108</v>
      </c>
    </row>
    <row r="34" spans="3:32">
      <c r="C34" s="64" t="s">
        <v>36</v>
      </c>
      <c r="D34" s="65" t="s">
        <v>40</v>
      </c>
      <c r="E34" s="65"/>
      <c r="F34" s="65"/>
      <c r="G34" s="65"/>
      <c r="H34" s="65"/>
      <c r="I34" s="65"/>
      <c r="J34" s="65"/>
      <c r="K34" s="65"/>
      <c r="L34" s="74">
        <f>AVERAGE(L5,L13,L20)</f>
        <v>203.7037037037037</v>
      </c>
      <c r="M34" s="65"/>
      <c r="N34" s="65"/>
      <c r="O34" s="65"/>
      <c r="P34" s="65"/>
      <c r="Q34" s="65"/>
      <c r="R34" s="65"/>
      <c r="S34" s="66">
        <f>AVERAGE(S5,S13,S20)</f>
        <v>48.222222222222229</v>
      </c>
      <c r="T34" s="65"/>
      <c r="U34" s="65"/>
      <c r="V34" s="65"/>
      <c r="W34" s="65"/>
      <c r="X34" s="65"/>
      <c r="Y34" s="65"/>
      <c r="Z34" s="66">
        <f t="shared" ref="Z34:AA34" si="18">AVERAGE(Z5,Z13,Z20)</f>
        <v>40.461111111111109</v>
      </c>
      <c r="AA34" s="67">
        <f t="shared" si="18"/>
        <v>0.31666666666666665</v>
      </c>
      <c r="AB34" s="67"/>
      <c r="AC34" s="67"/>
      <c r="AD34" s="74">
        <f t="shared" ref="AD34:AF34" si="19">AVERAGE(AD5,AD13,AD20)</f>
        <v>24.043084847983334</v>
      </c>
      <c r="AE34" s="74"/>
      <c r="AF34" s="79">
        <f t="shared" si="19"/>
        <v>104</v>
      </c>
    </row>
    <row r="35" spans="3:32" ht="15.75" thickBot="1">
      <c r="C35" s="68" t="s">
        <v>36</v>
      </c>
      <c r="D35" s="69" t="s">
        <v>76</v>
      </c>
      <c r="E35" s="69"/>
      <c r="F35" s="69"/>
      <c r="G35" s="69"/>
      <c r="H35" s="69"/>
      <c r="I35" s="69"/>
      <c r="J35" s="69"/>
      <c r="K35" s="69"/>
      <c r="L35" s="75">
        <f>AVERAGE(L4,L12,L22)</f>
        <v>214.81481481481481</v>
      </c>
      <c r="M35" s="69"/>
      <c r="N35" s="69"/>
      <c r="O35" s="69"/>
      <c r="P35" s="69"/>
      <c r="Q35" s="69"/>
      <c r="R35" s="69"/>
      <c r="S35" s="70">
        <f>AVERAGE(S4,S12,S22)</f>
        <v>61.055555555555564</v>
      </c>
      <c r="T35" s="69"/>
      <c r="U35" s="69"/>
      <c r="V35" s="69"/>
      <c r="W35" s="69"/>
      <c r="X35" s="69"/>
      <c r="Y35" s="69"/>
      <c r="Z35" s="70">
        <f t="shared" ref="Z35:AA35" si="20">AVERAGE(Z4,Z12,Z22)</f>
        <v>40.866666666666667</v>
      </c>
      <c r="AA35" s="71">
        <f t="shared" si="20"/>
        <v>0.58666666666666656</v>
      </c>
      <c r="AB35" s="71"/>
      <c r="AC35" s="71"/>
      <c r="AD35" s="75">
        <f t="shared" ref="AD35:AF35" si="21">AVERAGE(AD4,AD12,AD22)</f>
        <v>42.443138788866669</v>
      </c>
      <c r="AE35" s="75"/>
      <c r="AF35" s="80">
        <f t="shared" si="21"/>
        <v>103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13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115" zoomScaleNormal="115" workbookViewId="0">
      <pane ySplit="2" topLeftCell="A3" activePane="bottomLeft" state="frozen"/>
      <selection pane="bottomLeft" activeCell="T3" sqref="T3:T8"/>
    </sheetView>
  </sheetViews>
  <sheetFormatPr defaultRowHeight="15"/>
  <cols>
    <col min="1" max="1" width="7" style="13" customWidth="1"/>
    <col min="2" max="2" width="5.375" style="13" customWidth="1"/>
    <col min="3" max="3" width="9.625" style="14" customWidth="1"/>
    <col min="4" max="4" width="11.75" style="14" customWidth="1"/>
    <col min="5" max="5" width="6" style="14" customWidth="1"/>
    <col min="6" max="10" width="4.875" style="14" customWidth="1"/>
    <col min="11" max="11" width="8.125" style="14" customWidth="1"/>
    <col min="12" max="15" width="5.875" style="14" customWidth="1"/>
    <col min="16" max="16" width="6.625" style="14" customWidth="1"/>
    <col min="17" max="17" width="9" style="14"/>
    <col min="18" max="19" width="7" style="14" customWidth="1"/>
    <col min="20" max="23" width="8.5" style="14" customWidth="1"/>
    <col min="24" max="263" width="9" style="13"/>
    <col min="264" max="264" width="16.625" style="13" customWidth="1"/>
    <col min="265" max="269" width="9" style="13"/>
    <col min="270" max="270" width="10" style="13" customWidth="1"/>
    <col min="271" max="519" width="9" style="13"/>
    <col min="520" max="520" width="16.625" style="13" customWidth="1"/>
    <col min="521" max="525" width="9" style="13"/>
    <col min="526" max="526" width="10" style="13" customWidth="1"/>
    <col min="527" max="775" width="9" style="13"/>
    <col min="776" max="776" width="16.625" style="13" customWidth="1"/>
    <col min="777" max="781" width="9" style="13"/>
    <col min="782" max="782" width="10" style="13" customWidth="1"/>
    <col min="783" max="1031" width="9" style="13"/>
    <col min="1032" max="1032" width="16.625" style="13" customWidth="1"/>
    <col min="1033" max="1037" width="9" style="13"/>
    <col min="1038" max="1038" width="10" style="13" customWidth="1"/>
    <col min="1039" max="1287" width="9" style="13"/>
    <col min="1288" max="1288" width="16.625" style="13" customWidth="1"/>
    <col min="1289" max="1293" width="9" style="13"/>
    <col min="1294" max="1294" width="10" style="13" customWidth="1"/>
    <col min="1295" max="1543" width="9" style="13"/>
    <col min="1544" max="1544" width="16.625" style="13" customWidth="1"/>
    <col min="1545" max="1549" width="9" style="13"/>
    <col min="1550" max="1550" width="10" style="13" customWidth="1"/>
    <col min="1551" max="1799" width="9" style="13"/>
    <col min="1800" max="1800" width="16.625" style="13" customWidth="1"/>
    <col min="1801" max="1805" width="9" style="13"/>
    <col min="1806" max="1806" width="10" style="13" customWidth="1"/>
    <col min="1807" max="2055" width="9" style="13"/>
    <col min="2056" max="2056" width="16.625" style="13" customWidth="1"/>
    <col min="2057" max="2061" width="9" style="13"/>
    <col min="2062" max="2062" width="10" style="13" customWidth="1"/>
    <col min="2063" max="2311" width="9" style="13"/>
    <col min="2312" max="2312" width="16.625" style="13" customWidth="1"/>
    <col min="2313" max="2317" width="9" style="13"/>
    <col min="2318" max="2318" width="10" style="13" customWidth="1"/>
    <col min="2319" max="2567" width="9" style="13"/>
    <col min="2568" max="2568" width="16.625" style="13" customWidth="1"/>
    <col min="2569" max="2573" width="9" style="13"/>
    <col min="2574" max="2574" width="10" style="13" customWidth="1"/>
    <col min="2575" max="2823" width="9" style="13"/>
    <col min="2824" max="2824" width="16.625" style="13" customWidth="1"/>
    <col min="2825" max="2829" width="9" style="13"/>
    <col min="2830" max="2830" width="10" style="13" customWidth="1"/>
    <col min="2831" max="3079" width="9" style="13"/>
    <col min="3080" max="3080" width="16.625" style="13" customWidth="1"/>
    <col min="3081" max="3085" width="9" style="13"/>
    <col min="3086" max="3086" width="10" style="13" customWidth="1"/>
    <col min="3087" max="3335" width="9" style="13"/>
    <col min="3336" max="3336" width="16.625" style="13" customWidth="1"/>
    <col min="3337" max="3341" width="9" style="13"/>
    <col min="3342" max="3342" width="10" style="13" customWidth="1"/>
    <col min="3343" max="3591" width="9" style="13"/>
    <col min="3592" max="3592" width="16.625" style="13" customWidth="1"/>
    <col min="3593" max="3597" width="9" style="13"/>
    <col min="3598" max="3598" width="10" style="13" customWidth="1"/>
    <col min="3599" max="3847" width="9" style="13"/>
    <col min="3848" max="3848" width="16.625" style="13" customWidth="1"/>
    <col min="3849" max="3853" width="9" style="13"/>
    <col min="3854" max="3854" width="10" style="13" customWidth="1"/>
    <col min="3855" max="4103" width="9" style="13"/>
    <col min="4104" max="4104" width="16.625" style="13" customWidth="1"/>
    <col min="4105" max="4109" width="9" style="13"/>
    <col min="4110" max="4110" width="10" style="13" customWidth="1"/>
    <col min="4111" max="4359" width="9" style="13"/>
    <col min="4360" max="4360" width="16.625" style="13" customWidth="1"/>
    <col min="4361" max="4365" width="9" style="13"/>
    <col min="4366" max="4366" width="10" style="13" customWidth="1"/>
    <col min="4367" max="4615" width="9" style="13"/>
    <col min="4616" max="4616" width="16.625" style="13" customWidth="1"/>
    <col min="4617" max="4621" width="9" style="13"/>
    <col min="4622" max="4622" width="10" style="13" customWidth="1"/>
    <col min="4623" max="4871" width="9" style="13"/>
    <col min="4872" max="4872" width="16.625" style="13" customWidth="1"/>
    <col min="4873" max="4877" width="9" style="13"/>
    <col min="4878" max="4878" width="10" style="13" customWidth="1"/>
    <col min="4879" max="5127" width="9" style="13"/>
    <col min="5128" max="5128" width="16.625" style="13" customWidth="1"/>
    <col min="5129" max="5133" width="9" style="13"/>
    <col min="5134" max="5134" width="10" style="13" customWidth="1"/>
    <col min="5135" max="5383" width="9" style="13"/>
    <col min="5384" max="5384" width="16.625" style="13" customWidth="1"/>
    <col min="5385" max="5389" width="9" style="13"/>
    <col min="5390" max="5390" width="10" style="13" customWidth="1"/>
    <col min="5391" max="5639" width="9" style="13"/>
    <col min="5640" max="5640" width="16.625" style="13" customWidth="1"/>
    <col min="5641" max="5645" width="9" style="13"/>
    <col min="5646" max="5646" width="10" style="13" customWidth="1"/>
    <col min="5647" max="5895" width="9" style="13"/>
    <col min="5896" max="5896" width="16.625" style="13" customWidth="1"/>
    <col min="5897" max="5901" width="9" style="13"/>
    <col min="5902" max="5902" width="10" style="13" customWidth="1"/>
    <col min="5903" max="6151" width="9" style="13"/>
    <col min="6152" max="6152" width="16.625" style="13" customWidth="1"/>
    <col min="6153" max="6157" width="9" style="13"/>
    <col min="6158" max="6158" width="10" style="13" customWidth="1"/>
    <col min="6159" max="6407" width="9" style="13"/>
    <col min="6408" max="6408" width="16.625" style="13" customWidth="1"/>
    <col min="6409" max="6413" width="9" style="13"/>
    <col min="6414" max="6414" width="10" style="13" customWidth="1"/>
    <col min="6415" max="6663" width="9" style="13"/>
    <col min="6664" max="6664" width="16.625" style="13" customWidth="1"/>
    <col min="6665" max="6669" width="9" style="13"/>
    <col min="6670" max="6670" width="10" style="13" customWidth="1"/>
    <col min="6671" max="6919" width="9" style="13"/>
    <col min="6920" max="6920" width="16.625" style="13" customWidth="1"/>
    <col min="6921" max="6925" width="9" style="13"/>
    <col min="6926" max="6926" width="10" style="13" customWidth="1"/>
    <col min="6927" max="7175" width="9" style="13"/>
    <col min="7176" max="7176" width="16.625" style="13" customWidth="1"/>
    <col min="7177" max="7181" width="9" style="13"/>
    <col min="7182" max="7182" width="10" style="13" customWidth="1"/>
    <col min="7183" max="7431" width="9" style="13"/>
    <col min="7432" max="7432" width="16.625" style="13" customWidth="1"/>
    <col min="7433" max="7437" width="9" style="13"/>
    <col min="7438" max="7438" width="10" style="13" customWidth="1"/>
    <col min="7439" max="7687" width="9" style="13"/>
    <col min="7688" max="7688" width="16.625" style="13" customWidth="1"/>
    <col min="7689" max="7693" width="9" style="13"/>
    <col min="7694" max="7694" width="10" style="13" customWidth="1"/>
    <col min="7695" max="7943" width="9" style="13"/>
    <col min="7944" max="7944" width="16.625" style="13" customWidth="1"/>
    <col min="7945" max="7949" width="9" style="13"/>
    <col min="7950" max="7950" width="10" style="13" customWidth="1"/>
    <col min="7951" max="8199" width="9" style="13"/>
    <col min="8200" max="8200" width="16.625" style="13" customWidth="1"/>
    <col min="8201" max="8205" width="9" style="13"/>
    <col min="8206" max="8206" width="10" style="13" customWidth="1"/>
    <col min="8207" max="8455" width="9" style="13"/>
    <col min="8456" max="8456" width="16.625" style="13" customWidth="1"/>
    <col min="8457" max="8461" width="9" style="13"/>
    <col min="8462" max="8462" width="10" style="13" customWidth="1"/>
    <col min="8463" max="8711" width="9" style="13"/>
    <col min="8712" max="8712" width="16.625" style="13" customWidth="1"/>
    <col min="8713" max="8717" width="9" style="13"/>
    <col min="8718" max="8718" width="10" style="13" customWidth="1"/>
    <col min="8719" max="8967" width="9" style="13"/>
    <col min="8968" max="8968" width="16.625" style="13" customWidth="1"/>
    <col min="8969" max="8973" width="9" style="13"/>
    <col min="8974" max="8974" width="10" style="13" customWidth="1"/>
    <col min="8975" max="9223" width="9" style="13"/>
    <col min="9224" max="9224" width="16.625" style="13" customWidth="1"/>
    <col min="9225" max="9229" width="9" style="13"/>
    <col min="9230" max="9230" width="10" style="13" customWidth="1"/>
    <col min="9231" max="9479" width="9" style="13"/>
    <col min="9480" max="9480" width="16.625" style="13" customWidth="1"/>
    <col min="9481" max="9485" width="9" style="13"/>
    <col min="9486" max="9486" width="10" style="13" customWidth="1"/>
    <col min="9487" max="9735" width="9" style="13"/>
    <col min="9736" max="9736" width="16.625" style="13" customWidth="1"/>
    <col min="9737" max="9741" width="9" style="13"/>
    <col min="9742" max="9742" width="10" style="13" customWidth="1"/>
    <col min="9743" max="9991" width="9" style="13"/>
    <col min="9992" max="9992" width="16.625" style="13" customWidth="1"/>
    <col min="9993" max="9997" width="9" style="13"/>
    <col min="9998" max="9998" width="10" style="13" customWidth="1"/>
    <col min="9999" max="10247" width="9" style="13"/>
    <col min="10248" max="10248" width="16.625" style="13" customWidth="1"/>
    <col min="10249" max="10253" width="9" style="13"/>
    <col min="10254" max="10254" width="10" style="13" customWidth="1"/>
    <col min="10255" max="10503" width="9" style="13"/>
    <col min="10504" max="10504" width="16.625" style="13" customWidth="1"/>
    <col min="10505" max="10509" width="9" style="13"/>
    <col min="10510" max="10510" width="10" style="13" customWidth="1"/>
    <col min="10511" max="10759" width="9" style="13"/>
    <col min="10760" max="10760" width="16.625" style="13" customWidth="1"/>
    <col min="10761" max="10765" width="9" style="13"/>
    <col min="10766" max="10766" width="10" style="13" customWidth="1"/>
    <col min="10767" max="11015" width="9" style="13"/>
    <col min="11016" max="11016" width="16.625" style="13" customWidth="1"/>
    <col min="11017" max="11021" width="9" style="13"/>
    <col min="11022" max="11022" width="10" style="13" customWidth="1"/>
    <col min="11023" max="11271" width="9" style="13"/>
    <col min="11272" max="11272" width="16.625" style="13" customWidth="1"/>
    <col min="11273" max="11277" width="9" style="13"/>
    <col min="11278" max="11278" width="10" style="13" customWidth="1"/>
    <col min="11279" max="11527" width="9" style="13"/>
    <col min="11528" max="11528" width="16.625" style="13" customWidth="1"/>
    <col min="11529" max="11533" width="9" style="13"/>
    <col min="11534" max="11534" width="10" style="13" customWidth="1"/>
    <col min="11535" max="11783" width="9" style="13"/>
    <col min="11784" max="11784" width="16.625" style="13" customWidth="1"/>
    <col min="11785" max="11789" width="9" style="13"/>
    <col min="11790" max="11790" width="10" style="13" customWidth="1"/>
    <col min="11791" max="12039" width="9" style="13"/>
    <col min="12040" max="12040" width="16.625" style="13" customWidth="1"/>
    <col min="12041" max="12045" width="9" style="13"/>
    <col min="12046" max="12046" width="10" style="13" customWidth="1"/>
    <col min="12047" max="12295" width="9" style="13"/>
    <col min="12296" max="12296" width="16.625" style="13" customWidth="1"/>
    <col min="12297" max="12301" width="9" style="13"/>
    <col min="12302" max="12302" width="10" style="13" customWidth="1"/>
    <col min="12303" max="12551" width="9" style="13"/>
    <col min="12552" max="12552" width="16.625" style="13" customWidth="1"/>
    <col min="12553" max="12557" width="9" style="13"/>
    <col min="12558" max="12558" width="10" style="13" customWidth="1"/>
    <col min="12559" max="12807" width="9" style="13"/>
    <col min="12808" max="12808" width="16.625" style="13" customWidth="1"/>
    <col min="12809" max="12813" width="9" style="13"/>
    <col min="12814" max="12814" width="10" style="13" customWidth="1"/>
    <col min="12815" max="13063" width="9" style="13"/>
    <col min="13064" max="13064" width="16.625" style="13" customWidth="1"/>
    <col min="13065" max="13069" width="9" style="13"/>
    <col min="13070" max="13070" width="10" style="13" customWidth="1"/>
    <col min="13071" max="13319" width="9" style="13"/>
    <col min="13320" max="13320" width="16.625" style="13" customWidth="1"/>
    <col min="13321" max="13325" width="9" style="13"/>
    <col min="13326" max="13326" width="10" style="13" customWidth="1"/>
    <col min="13327" max="13575" width="9" style="13"/>
    <col min="13576" max="13576" width="16.625" style="13" customWidth="1"/>
    <col min="13577" max="13581" width="9" style="13"/>
    <col min="13582" max="13582" width="10" style="13" customWidth="1"/>
    <col min="13583" max="13831" width="9" style="13"/>
    <col min="13832" max="13832" width="16.625" style="13" customWidth="1"/>
    <col min="13833" max="13837" width="9" style="13"/>
    <col min="13838" max="13838" width="10" style="13" customWidth="1"/>
    <col min="13839" max="14087" width="9" style="13"/>
    <col min="14088" max="14088" width="16.625" style="13" customWidth="1"/>
    <col min="14089" max="14093" width="9" style="13"/>
    <col min="14094" max="14094" width="10" style="13" customWidth="1"/>
    <col min="14095" max="14343" width="9" style="13"/>
    <col min="14344" max="14344" width="16.625" style="13" customWidth="1"/>
    <col min="14345" max="14349" width="9" style="13"/>
    <col min="14350" max="14350" width="10" style="13" customWidth="1"/>
    <col min="14351" max="14599" width="9" style="13"/>
    <col min="14600" max="14600" width="16.625" style="13" customWidth="1"/>
    <col min="14601" max="14605" width="9" style="13"/>
    <col min="14606" max="14606" width="10" style="13" customWidth="1"/>
    <col min="14607" max="14855" width="9" style="13"/>
    <col min="14856" max="14856" width="16.625" style="13" customWidth="1"/>
    <col min="14857" max="14861" width="9" style="13"/>
    <col min="14862" max="14862" width="10" style="13" customWidth="1"/>
    <col min="14863" max="15111" width="9" style="13"/>
    <col min="15112" max="15112" width="16.625" style="13" customWidth="1"/>
    <col min="15113" max="15117" width="9" style="13"/>
    <col min="15118" max="15118" width="10" style="13" customWidth="1"/>
    <col min="15119" max="15367" width="9" style="13"/>
    <col min="15368" max="15368" width="16.625" style="13" customWidth="1"/>
    <col min="15369" max="15373" width="9" style="13"/>
    <col min="15374" max="15374" width="10" style="13" customWidth="1"/>
    <col min="15375" max="15623" width="9" style="13"/>
    <col min="15624" max="15624" width="16.625" style="13" customWidth="1"/>
    <col min="15625" max="15629" width="9" style="13"/>
    <col min="15630" max="15630" width="10" style="13" customWidth="1"/>
    <col min="15631" max="15879" width="9" style="13"/>
    <col min="15880" max="15880" width="16.625" style="13" customWidth="1"/>
    <col min="15881" max="15885" width="9" style="13"/>
    <col min="15886" max="15886" width="10" style="13" customWidth="1"/>
    <col min="15887" max="16135" width="9" style="13"/>
    <col min="16136" max="16136" width="16.625" style="13" customWidth="1"/>
    <col min="16137" max="16141" width="9" style="13"/>
    <col min="16142" max="16142" width="10" style="13" customWidth="1"/>
    <col min="16143" max="16384" width="9" style="13"/>
  </cols>
  <sheetData>
    <row r="1" spans="1:23">
      <c r="E1" s="86" t="s">
        <v>94</v>
      </c>
      <c r="K1" s="72"/>
      <c r="L1" s="72"/>
      <c r="M1" s="72"/>
      <c r="N1" s="72"/>
      <c r="O1" s="72"/>
      <c r="P1" s="72"/>
    </row>
    <row r="2" spans="1:23" s="19" customFormat="1" ht="48.75" customHeight="1">
      <c r="A2" s="44" t="s">
        <v>74</v>
      </c>
      <c r="B2" s="44" t="s">
        <v>33</v>
      </c>
      <c r="C2" s="127" t="s">
        <v>34</v>
      </c>
      <c r="D2" s="127" t="s">
        <v>35</v>
      </c>
      <c r="E2" s="77" t="s">
        <v>93</v>
      </c>
      <c r="F2" s="53" t="s">
        <v>79</v>
      </c>
      <c r="G2" s="53" t="s">
        <v>80</v>
      </c>
      <c r="H2" s="53" t="s">
        <v>81</v>
      </c>
      <c r="I2" s="53" t="s">
        <v>82</v>
      </c>
      <c r="J2" s="53" t="s">
        <v>83</v>
      </c>
      <c r="K2" s="17" t="s">
        <v>29</v>
      </c>
      <c r="L2" s="53" t="s">
        <v>79</v>
      </c>
      <c r="M2" s="53" t="s">
        <v>80</v>
      </c>
      <c r="N2" s="53" t="s">
        <v>81</v>
      </c>
      <c r="O2" s="53" t="s">
        <v>82</v>
      </c>
      <c r="P2" s="17" t="s">
        <v>92</v>
      </c>
      <c r="Q2" s="18"/>
      <c r="R2" s="88" t="s">
        <v>102</v>
      </c>
      <c r="S2" s="87" t="s">
        <v>103</v>
      </c>
      <c r="T2" s="87" t="s">
        <v>96</v>
      </c>
      <c r="U2" s="87" t="s">
        <v>97</v>
      </c>
      <c r="V2" s="87" t="s">
        <v>98</v>
      </c>
      <c r="W2" s="89" t="s">
        <v>99</v>
      </c>
    </row>
    <row r="3" spans="1:23">
      <c r="A3" s="13">
        <v>1</v>
      </c>
      <c r="B3" s="13">
        <v>1</v>
      </c>
      <c r="C3" s="20" t="s">
        <v>36</v>
      </c>
      <c r="D3" s="14" t="s">
        <v>75</v>
      </c>
      <c r="E3" s="14">
        <v>0</v>
      </c>
      <c r="F3" s="14">
        <v>125</v>
      </c>
      <c r="G3" s="14">
        <v>113</v>
      </c>
      <c r="H3" s="14">
        <v>120</v>
      </c>
      <c r="I3" s="14">
        <v>124</v>
      </c>
      <c r="J3" s="14">
        <v>120</v>
      </c>
      <c r="K3" s="23">
        <f t="shared" ref="K3:K26" si="0">AVERAGE(F3:J3)</f>
        <v>120.4</v>
      </c>
      <c r="L3" s="58">
        <v>2.4</v>
      </c>
      <c r="M3" s="58">
        <v>3.6</v>
      </c>
      <c r="N3" s="58">
        <v>3.9</v>
      </c>
      <c r="O3" s="58">
        <v>4</v>
      </c>
      <c r="P3" s="56">
        <f t="shared" ref="P3:P26" si="1">AVERAGE(L3:O3)</f>
        <v>3.4750000000000001</v>
      </c>
      <c r="R3" s="90" t="s">
        <v>95</v>
      </c>
      <c r="S3" s="91" t="s">
        <v>104</v>
      </c>
      <c r="T3" s="96" t="s">
        <v>106</v>
      </c>
      <c r="U3" s="96" t="s">
        <v>107</v>
      </c>
      <c r="V3" s="96" t="s">
        <v>108</v>
      </c>
      <c r="W3" s="97" t="s">
        <v>109</v>
      </c>
    </row>
    <row r="4" spans="1:23">
      <c r="A4" s="13">
        <v>2</v>
      </c>
      <c r="B4" s="13">
        <v>1</v>
      </c>
      <c r="C4" s="20" t="s">
        <v>36</v>
      </c>
      <c r="D4" s="14" t="s">
        <v>76</v>
      </c>
      <c r="E4" s="14">
        <v>2</v>
      </c>
      <c r="F4" s="14">
        <v>140</v>
      </c>
      <c r="G4" s="14">
        <v>120</v>
      </c>
      <c r="H4" s="14">
        <v>122</v>
      </c>
      <c r="I4" s="14">
        <v>130</v>
      </c>
      <c r="J4" s="14">
        <v>115</v>
      </c>
      <c r="K4" s="23">
        <f t="shared" si="0"/>
        <v>125.4</v>
      </c>
      <c r="L4" s="58">
        <v>7.7</v>
      </c>
      <c r="M4" s="58">
        <v>7.6</v>
      </c>
      <c r="N4" s="58">
        <v>8.1999999999999993</v>
      </c>
      <c r="O4" s="58">
        <v>4.5999999999999996</v>
      </c>
      <c r="P4" s="56">
        <f t="shared" si="1"/>
        <v>7.0250000000000004</v>
      </c>
      <c r="R4" s="92" t="s">
        <v>100</v>
      </c>
      <c r="S4" s="93" t="s">
        <v>104</v>
      </c>
      <c r="T4" s="101" t="s">
        <v>110</v>
      </c>
      <c r="U4" s="101" t="s">
        <v>111</v>
      </c>
      <c r="V4" s="101" t="s">
        <v>113</v>
      </c>
      <c r="W4" s="99" t="s">
        <v>112</v>
      </c>
    </row>
    <row r="5" spans="1:23">
      <c r="A5" s="13">
        <v>3</v>
      </c>
      <c r="B5" s="13">
        <v>1</v>
      </c>
      <c r="C5" s="20" t="s">
        <v>36</v>
      </c>
      <c r="D5" s="14" t="s">
        <v>40</v>
      </c>
      <c r="E5" s="14">
        <v>0</v>
      </c>
      <c r="F5" s="14">
        <v>108</v>
      </c>
      <c r="G5" s="14">
        <v>112</v>
      </c>
      <c r="H5" s="14">
        <v>105</v>
      </c>
      <c r="I5" s="14">
        <v>111</v>
      </c>
      <c r="J5" s="14">
        <v>110</v>
      </c>
      <c r="K5" s="23">
        <f t="shared" si="0"/>
        <v>109.2</v>
      </c>
      <c r="L5" s="58">
        <v>3.1</v>
      </c>
      <c r="M5" s="58">
        <v>2.7</v>
      </c>
      <c r="N5" s="58">
        <v>2.2000000000000002</v>
      </c>
      <c r="O5" s="58">
        <v>3.1</v>
      </c>
      <c r="P5" s="56">
        <f t="shared" si="1"/>
        <v>2.7749999999999999</v>
      </c>
      <c r="R5" s="94" t="s">
        <v>101</v>
      </c>
      <c r="S5" s="95" t="s">
        <v>104</v>
      </c>
      <c r="T5" s="102" t="s">
        <v>110</v>
      </c>
      <c r="U5" s="102" t="s">
        <v>111</v>
      </c>
      <c r="V5" s="102" t="s">
        <v>108</v>
      </c>
      <c r="W5" s="100" t="s">
        <v>112</v>
      </c>
    </row>
    <row r="6" spans="1:23">
      <c r="A6" s="13">
        <v>4</v>
      </c>
      <c r="B6" s="13">
        <v>1</v>
      </c>
      <c r="C6" s="20" t="s">
        <v>36</v>
      </c>
      <c r="D6" s="14" t="s">
        <v>77</v>
      </c>
      <c r="E6" s="14">
        <v>0</v>
      </c>
      <c r="F6" s="14">
        <v>105</v>
      </c>
      <c r="G6" s="14">
        <v>105</v>
      </c>
      <c r="H6" s="14">
        <v>105</v>
      </c>
      <c r="I6" s="14">
        <v>105</v>
      </c>
      <c r="J6" s="14">
        <v>108</v>
      </c>
      <c r="K6" s="23">
        <f t="shared" si="0"/>
        <v>105.6</v>
      </c>
      <c r="L6" s="58">
        <v>3.7</v>
      </c>
      <c r="M6" s="58">
        <v>3</v>
      </c>
      <c r="N6" s="58">
        <v>2.8</v>
      </c>
      <c r="O6" s="58">
        <v>2.2000000000000002</v>
      </c>
      <c r="P6" s="56">
        <f t="shared" si="1"/>
        <v>2.9249999999999998</v>
      </c>
      <c r="R6" s="90" t="s">
        <v>95</v>
      </c>
      <c r="S6" s="91" t="s">
        <v>105</v>
      </c>
      <c r="T6" s="96" t="s">
        <v>110</v>
      </c>
      <c r="U6" s="96" t="s">
        <v>108</v>
      </c>
      <c r="V6" s="96" t="s">
        <v>111</v>
      </c>
      <c r="W6" s="97" t="s">
        <v>112</v>
      </c>
    </row>
    <row r="7" spans="1:23">
      <c r="A7" s="13">
        <v>5</v>
      </c>
      <c r="B7" s="13">
        <v>1</v>
      </c>
      <c r="C7" s="20" t="s">
        <v>37</v>
      </c>
      <c r="D7" s="14" t="s">
        <v>75</v>
      </c>
      <c r="E7" s="14">
        <v>0</v>
      </c>
      <c r="F7" s="14">
        <v>122</v>
      </c>
      <c r="G7" s="14">
        <v>121</v>
      </c>
      <c r="H7" s="14">
        <v>123</v>
      </c>
      <c r="I7" s="14">
        <v>124</v>
      </c>
      <c r="J7" s="14">
        <v>122</v>
      </c>
      <c r="K7" s="23">
        <f t="shared" si="0"/>
        <v>122.4</v>
      </c>
      <c r="L7" s="58">
        <v>3.9</v>
      </c>
      <c r="M7" s="58">
        <v>3.4</v>
      </c>
      <c r="N7" s="58">
        <v>4.0999999999999996</v>
      </c>
      <c r="O7" s="58">
        <v>3.7</v>
      </c>
      <c r="P7" s="56">
        <f t="shared" si="1"/>
        <v>3.7749999999999995</v>
      </c>
      <c r="R7" s="92" t="s">
        <v>100</v>
      </c>
      <c r="S7" s="93" t="s">
        <v>105</v>
      </c>
      <c r="T7" s="98"/>
      <c r="U7" s="98"/>
      <c r="V7" s="98"/>
      <c r="W7" s="99"/>
    </row>
    <row r="8" spans="1:23">
      <c r="A8" s="13">
        <v>6</v>
      </c>
      <c r="B8" s="13">
        <v>1</v>
      </c>
      <c r="C8" s="20" t="s">
        <v>37</v>
      </c>
      <c r="D8" s="14" t="s">
        <v>40</v>
      </c>
      <c r="E8" s="14">
        <v>1</v>
      </c>
      <c r="F8" s="14">
        <v>103</v>
      </c>
      <c r="G8" s="14">
        <v>104</v>
      </c>
      <c r="H8" s="14">
        <v>100</v>
      </c>
      <c r="I8" s="14">
        <v>110</v>
      </c>
      <c r="J8" s="14">
        <v>101</v>
      </c>
      <c r="K8" s="23">
        <f t="shared" si="0"/>
        <v>103.6</v>
      </c>
      <c r="L8" s="58">
        <v>3</v>
      </c>
      <c r="M8" s="58">
        <v>3.5</v>
      </c>
      <c r="N8" s="58">
        <v>2.9</v>
      </c>
      <c r="O8" s="58">
        <v>2.9</v>
      </c>
      <c r="P8" s="56">
        <f t="shared" si="1"/>
        <v>3.0750000000000002</v>
      </c>
      <c r="R8" s="94" t="s">
        <v>101</v>
      </c>
      <c r="S8" s="95" t="s">
        <v>105</v>
      </c>
      <c r="T8" s="102" t="s">
        <v>110</v>
      </c>
      <c r="U8" s="102" t="s">
        <v>108</v>
      </c>
      <c r="V8" s="102" t="s">
        <v>111</v>
      </c>
      <c r="W8" s="100" t="s">
        <v>112</v>
      </c>
    </row>
    <row r="9" spans="1:23">
      <c r="A9" s="13">
        <v>7</v>
      </c>
      <c r="B9" s="13">
        <v>1</v>
      </c>
      <c r="C9" s="20" t="s">
        <v>37</v>
      </c>
      <c r="D9" s="14" t="s">
        <v>77</v>
      </c>
      <c r="E9" s="14">
        <v>0</v>
      </c>
      <c r="F9" s="14">
        <v>99</v>
      </c>
      <c r="G9" s="14">
        <v>97</v>
      </c>
      <c r="H9" s="14">
        <v>100</v>
      </c>
      <c r="I9" s="14">
        <v>91</v>
      </c>
      <c r="J9" s="14">
        <v>96</v>
      </c>
      <c r="K9" s="23">
        <f t="shared" si="0"/>
        <v>96.6</v>
      </c>
      <c r="L9" s="58">
        <v>5</v>
      </c>
      <c r="M9" s="58">
        <v>3.7</v>
      </c>
      <c r="N9" s="58">
        <v>5.2</v>
      </c>
      <c r="O9" s="58">
        <v>4.8</v>
      </c>
      <c r="P9" s="56">
        <f t="shared" si="1"/>
        <v>4.6749999999999998</v>
      </c>
    </row>
    <row r="10" spans="1:23">
      <c r="A10" s="13">
        <v>8</v>
      </c>
      <c r="B10" s="13">
        <v>1</v>
      </c>
      <c r="C10" s="20" t="s">
        <v>37</v>
      </c>
      <c r="D10" s="14" t="s">
        <v>76</v>
      </c>
      <c r="E10" s="14">
        <v>1</v>
      </c>
      <c r="F10" s="14">
        <v>130</v>
      </c>
      <c r="G10" s="14">
        <v>141</v>
      </c>
      <c r="H10" s="14">
        <v>138</v>
      </c>
      <c r="I10" s="14">
        <v>138</v>
      </c>
      <c r="J10" s="14">
        <v>130</v>
      </c>
      <c r="K10" s="23">
        <f t="shared" si="0"/>
        <v>135.4</v>
      </c>
      <c r="L10" s="58">
        <v>7.1</v>
      </c>
      <c r="M10" s="58">
        <v>9.1</v>
      </c>
      <c r="N10" s="58">
        <v>10.4</v>
      </c>
      <c r="O10" s="58">
        <v>10.3</v>
      </c>
      <c r="P10" s="56">
        <f t="shared" si="1"/>
        <v>9.2250000000000014</v>
      </c>
    </row>
    <row r="11" spans="1:23">
      <c r="A11" s="13">
        <v>9</v>
      </c>
      <c r="B11" s="13">
        <v>2</v>
      </c>
      <c r="C11" s="20" t="s">
        <v>36</v>
      </c>
      <c r="D11" s="14" t="s">
        <v>77</v>
      </c>
      <c r="E11" s="14">
        <v>0</v>
      </c>
      <c r="F11" s="14">
        <v>111</v>
      </c>
      <c r="G11" s="14">
        <v>113</v>
      </c>
      <c r="H11" s="14">
        <v>111</v>
      </c>
      <c r="I11" s="14">
        <v>110</v>
      </c>
      <c r="J11" s="14">
        <v>112</v>
      </c>
      <c r="K11" s="23">
        <f t="shared" si="0"/>
        <v>111.4</v>
      </c>
      <c r="L11" s="58">
        <v>3.4</v>
      </c>
      <c r="M11" s="58">
        <v>4</v>
      </c>
      <c r="N11" s="58">
        <v>4.4000000000000004</v>
      </c>
      <c r="O11" s="58">
        <v>3.6</v>
      </c>
      <c r="P11" s="56">
        <f t="shared" si="1"/>
        <v>3.85</v>
      </c>
    </row>
    <row r="12" spans="1:23">
      <c r="A12" s="13">
        <v>10</v>
      </c>
      <c r="B12" s="13">
        <v>2</v>
      </c>
      <c r="C12" s="20" t="s">
        <v>36</v>
      </c>
      <c r="D12" s="14" t="s">
        <v>76</v>
      </c>
      <c r="E12" s="14">
        <v>1</v>
      </c>
      <c r="F12" s="14">
        <v>153</v>
      </c>
      <c r="G12" s="14">
        <v>148</v>
      </c>
      <c r="H12" s="14">
        <v>142</v>
      </c>
      <c r="I12" s="14">
        <v>152</v>
      </c>
      <c r="J12" s="14">
        <v>174</v>
      </c>
      <c r="K12" s="23">
        <f t="shared" si="0"/>
        <v>153.80000000000001</v>
      </c>
      <c r="L12" s="58">
        <v>8.1999999999999993</v>
      </c>
      <c r="M12" s="58">
        <v>7.7</v>
      </c>
      <c r="N12" s="58">
        <v>8.3000000000000007</v>
      </c>
      <c r="O12" s="58">
        <v>7.1</v>
      </c>
      <c r="P12" s="56">
        <f t="shared" si="1"/>
        <v>7.8249999999999993</v>
      </c>
    </row>
    <row r="13" spans="1:23">
      <c r="A13" s="13">
        <v>11</v>
      </c>
      <c r="B13" s="13">
        <v>2</v>
      </c>
      <c r="C13" s="20" t="s">
        <v>36</v>
      </c>
      <c r="D13" s="14" t="s">
        <v>40</v>
      </c>
      <c r="E13" s="14">
        <v>0</v>
      </c>
      <c r="F13" s="14">
        <v>121</v>
      </c>
      <c r="G13" s="14">
        <v>127</v>
      </c>
      <c r="H13" s="14">
        <v>112</v>
      </c>
      <c r="I13" s="14">
        <v>120</v>
      </c>
      <c r="J13" s="14">
        <v>121</v>
      </c>
      <c r="K13" s="23">
        <f t="shared" si="0"/>
        <v>120.2</v>
      </c>
      <c r="L13" s="58">
        <v>2.1</v>
      </c>
      <c r="M13" s="58">
        <v>2.7</v>
      </c>
      <c r="N13" s="58">
        <v>2.2000000000000002</v>
      </c>
      <c r="O13" s="58">
        <v>6.9</v>
      </c>
      <c r="P13" s="56">
        <f t="shared" si="1"/>
        <v>3.4750000000000005</v>
      </c>
    </row>
    <row r="14" spans="1:23">
      <c r="A14" s="13">
        <v>12</v>
      </c>
      <c r="B14" s="13">
        <v>2</v>
      </c>
      <c r="C14" s="20" t="s">
        <v>36</v>
      </c>
      <c r="D14" s="14" t="s">
        <v>75</v>
      </c>
      <c r="E14" s="14">
        <v>0</v>
      </c>
      <c r="F14" s="14">
        <v>125</v>
      </c>
      <c r="G14" s="14">
        <v>140</v>
      </c>
      <c r="H14" s="14">
        <v>122</v>
      </c>
      <c r="I14" s="14">
        <v>125</v>
      </c>
      <c r="J14" s="14">
        <v>124</v>
      </c>
      <c r="K14" s="23">
        <f t="shared" si="0"/>
        <v>127.2</v>
      </c>
      <c r="L14" s="58">
        <v>4.4000000000000004</v>
      </c>
      <c r="M14" s="58">
        <v>4.7</v>
      </c>
      <c r="N14" s="58">
        <v>3</v>
      </c>
      <c r="O14" s="58">
        <v>3.5</v>
      </c>
      <c r="P14" s="56">
        <f t="shared" si="1"/>
        <v>3.9000000000000004</v>
      </c>
    </row>
    <row r="15" spans="1:23">
      <c r="A15" s="13">
        <v>13</v>
      </c>
      <c r="B15" s="13">
        <v>2</v>
      </c>
      <c r="C15" s="20" t="s">
        <v>37</v>
      </c>
      <c r="D15" s="14" t="s">
        <v>76</v>
      </c>
      <c r="E15" s="14">
        <v>1</v>
      </c>
      <c r="F15" s="14">
        <v>136</v>
      </c>
      <c r="G15" s="14">
        <v>130</v>
      </c>
      <c r="H15" s="14">
        <v>137</v>
      </c>
      <c r="I15" s="14">
        <v>129</v>
      </c>
      <c r="J15" s="14">
        <v>136</v>
      </c>
      <c r="K15" s="23">
        <f t="shared" si="0"/>
        <v>133.6</v>
      </c>
      <c r="L15" s="58">
        <v>7.6</v>
      </c>
      <c r="M15" s="58">
        <v>7.1</v>
      </c>
      <c r="N15" s="58">
        <v>7.6</v>
      </c>
      <c r="O15" s="58">
        <v>8</v>
      </c>
      <c r="P15" s="56">
        <f t="shared" si="1"/>
        <v>7.5749999999999993</v>
      </c>
    </row>
    <row r="16" spans="1:23">
      <c r="A16" s="13">
        <v>14</v>
      </c>
      <c r="B16" s="13">
        <v>2</v>
      </c>
      <c r="C16" s="20" t="s">
        <v>37</v>
      </c>
      <c r="D16" s="14" t="s">
        <v>40</v>
      </c>
      <c r="E16" s="14">
        <v>0</v>
      </c>
      <c r="F16" s="14">
        <v>100</v>
      </c>
      <c r="G16" s="14">
        <v>105</v>
      </c>
      <c r="H16" s="14">
        <v>100</v>
      </c>
      <c r="I16" s="14">
        <v>122</v>
      </c>
      <c r="J16" s="14">
        <v>111</v>
      </c>
      <c r="K16" s="23">
        <f t="shared" si="0"/>
        <v>107.6</v>
      </c>
      <c r="L16" s="58">
        <v>2.7</v>
      </c>
      <c r="M16" s="58">
        <v>2.2999999999999998</v>
      </c>
      <c r="N16" s="58">
        <v>2.5</v>
      </c>
      <c r="O16" s="58">
        <v>2.1</v>
      </c>
      <c r="P16" s="56">
        <f t="shared" si="1"/>
        <v>2.4</v>
      </c>
    </row>
    <row r="17" spans="1:19">
      <c r="A17" s="13">
        <v>15</v>
      </c>
      <c r="B17" s="13">
        <v>2</v>
      </c>
      <c r="C17" s="20" t="s">
        <v>37</v>
      </c>
      <c r="D17" s="14" t="s">
        <v>75</v>
      </c>
      <c r="E17" s="14">
        <v>0</v>
      </c>
      <c r="F17" s="14">
        <v>111</v>
      </c>
      <c r="G17" s="14">
        <v>122</v>
      </c>
      <c r="H17" s="14">
        <v>131</v>
      </c>
      <c r="I17" s="14">
        <v>123</v>
      </c>
      <c r="J17" s="14">
        <v>125</v>
      </c>
      <c r="K17" s="23">
        <f t="shared" si="0"/>
        <v>122.4</v>
      </c>
      <c r="L17" s="58">
        <v>3.5</v>
      </c>
      <c r="M17" s="58">
        <v>4.3</v>
      </c>
      <c r="N17" s="58">
        <v>2</v>
      </c>
      <c r="O17" s="58">
        <v>2.2000000000000002</v>
      </c>
      <c r="P17" s="56">
        <f t="shared" si="1"/>
        <v>3</v>
      </c>
      <c r="Q17" s="13"/>
      <c r="R17" s="13"/>
      <c r="S17" s="13"/>
    </row>
    <row r="18" spans="1:19">
      <c r="A18" s="13">
        <v>16</v>
      </c>
      <c r="B18" s="13">
        <v>2</v>
      </c>
      <c r="C18" s="20" t="s">
        <v>37</v>
      </c>
      <c r="D18" s="14" t="s">
        <v>77</v>
      </c>
      <c r="E18" s="14">
        <v>0</v>
      </c>
      <c r="F18" s="14">
        <v>95</v>
      </c>
      <c r="G18" s="14">
        <v>106</v>
      </c>
      <c r="H18" s="14">
        <v>106</v>
      </c>
      <c r="I18" s="14">
        <v>104</v>
      </c>
      <c r="J18" s="14">
        <v>106</v>
      </c>
      <c r="K18" s="23">
        <f t="shared" si="0"/>
        <v>103.4</v>
      </c>
      <c r="L18" s="58">
        <v>3.9</v>
      </c>
      <c r="M18" s="58">
        <v>7.4</v>
      </c>
      <c r="N18" s="58">
        <v>5.3</v>
      </c>
      <c r="O18" s="58">
        <v>3.8</v>
      </c>
      <c r="P18" s="56">
        <f t="shared" si="1"/>
        <v>5.1000000000000005</v>
      </c>
      <c r="Q18" s="13"/>
      <c r="R18" s="13"/>
      <c r="S18" s="13"/>
    </row>
    <row r="19" spans="1:19">
      <c r="A19" s="13">
        <v>17</v>
      </c>
      <c r="B19" s="13">
        <v>3</v>
      </c>
      <c r="C19" s="20" t="s">
        <v>36</v>
      </c>
      <c r="D19" s="14" t="s">
        <v>77</v>
      </c>
      <c r="E19" s="14">
        <v>0</v>
      </c>
      <c r="F19" s="14">
        <v>108</v>
      </c>
      <c r="G19" s="14">
        <v>107</v>
      </c>
      <c r="H19" s="14">
        <v>100</v>
      </c>
      <c r="I19" s="14">
        <v>102</v>
      </c>
      <c r="J19" s="14">
        <v>104</v>
      </c>
      <c r="K19" s="23">
        <f t="shared" si="0"/>
        <v>104.2</v>
      </c>
      <c r="L19" s="58">
        <v>2.8</v>
      </c>
      <c r="M19" s="58">
        <v>2.9</v>
      </c>
      <c r="N19" s="58">
        <v>2.9</v>
      </c>
      <c r="O19" s="58">
        <v>3</v>
      </c>
      <c r="P19" s="56">
        <f t="shared" si="1"/>
        <v>2.9</v>
      </c>
      <c r="Q19" s="13"/>
      <c r="R19" s="13"/>
      <c r="S19" s="13"/>
    </row>
    <row r="20" spans="1:19">
      <c r="A20" s="13">
        <v>18</v>
      </c>
      <c r="B20" s="13">
        <v>3</v>
      </c>
      <c r="C20" s="20" t="s">
        <v>36</v>
      </c>
      <c r="D20" s="14" t="s">
        <v>40</v>
      </c>
      <c r="E20" s="14">
        <v>1</v>
      </c>
      <c r="F20" s="14">
        <v>119</v>
      </c>
      <c r="G20" s="14">
        <v>113</v>
      </c>
      <c r="H20" s="14">
        <v>115</v>
      </c>
      <c r="I20" s="14">
        <v>118</v>
      </c>
      <c r="J20" s="14">
        <v>119</v>
      </c>
      <c r="K20" s="23">
        <f t="shared" si="0"/>
        <v>116.8</v>
      </c>
      <c r="L20" s="58">
        <v>2</v>
      </c>
      <c r="M20" s="58">
        <v>1.9</v>
      </c>
      <c r="N20" s="58">
        <v>1.4</v>
      </c>
      <c r="O20" s="58">
        <v>2.2000000000000002</v>
      </c>
      <c r="P20" s="56">
        <f t="shared" si="1"/>
        <v>1.875</v>
      </c>
      <c r="Q20" s="13"/>
      <c r="R20" s="13"/>
      <c r="S20" s="13"/>
    </row>
    <row r="21" spans="1:19">
      <c r="A21" s="13">
        <v>19</v>
      </c>
      <c r="B21" s="13">
        <v>3</v>
      </c>
      <c r="C21" s="20" t="s">
        <v>36</v>
      </c>
      <c r="D21" s="14" t="s">
        <v>75</v>
      </c>
      <c r="E21" s="14">
        <v>0</v>
      </c>
      <c r="F21" s="14">
        <v>120</v>
      </c>
      <c r="G21" s="14">
        <v>115</v>
      </c>
      <c r="H21" s="14">
        <v>125</v>
      </c>
      <c r="I21" s="14">
        <v>125</v>
      </c>
      <c r="J21" s="14">
        <v>123</v>
      </c>
      <c r="K21" s="23">
        <f t="shared" si="0"/>
        <v>121.6</v>
      </c>
      <c r="L21" s="58">
        <v>3.7</v>
      </c>
      <c r="M21" s="58">
        <v>4.2</v>
      </c>
      <c r="N21" s="58">
        <v>3.5</v>
      </c>
      <c r="O21" s="58">
        <v>3.9</v>
      </c>
      <c r="P21" s="56">
        <f t="shared" si="1"/>
        <v>3.8250000000000002</v>
      </c>
      <c r="Q21" s="13"/>
      <c r="R21" s="13"/>
      <c r="S21" s="13"/>
    </row>
    <row r="22" spans="1:19">
      <c r="A22" s="13">
        <v>20</v>
      </c>
      <c r="B22" s="13">
        <v>3</v>
      </c>
      <c r="C22" s="20" t="s">
        <v>36</v>
      </c>
      <c r="D22" s="14" t="s">
        <v>76</v>
      </c>
      <c r="E22" s="14">
        <v>2</v>
      </c>
      <c r="F22" s="14">
        <v>110</v>
      </c>
      <c r="G22" s="14">
        <v>140</v>
      </c>
      <c r="H22" s="14">
        <v>140</v>
      </c>
      <c r="I22" s="14">
        <v>145</v>
      </c>
      <c r="J22" s="14">
        <v>125</v>
      </c>
      <c r="K22" s="23">
        <f t="shared" si="0"/>
        <v>132</v>
      </c>
      <c r="L22" s="58">
        <v>6.8</v>
      </c>
      <c r="M22" s="58">
        <v>4.3</v>
      </c>
      <c r="N22" s="58">
        <v>3.5</v>
      </c>
      <c r="O22" s="58">
        <v>7.8</v>
      </c>
      <c r="P22" s="56">
        <f t="shared" si="1"/>
        <v>5.6</v>
      </c>
      <c r="Q22" s="13"/>
      <c r="R22" s="13"/>
      <c r="S22" s="13"/>
    </row>
    <row r="23" spans="1:19">
      <c r="A23" s="13">
        <v>21</v>
      </c>
      <c r="B23" s="13">
        <v>3</v>
      </c>
      <c r="C23" s="20" t="s">
        <v>37</v>
      </c>
      <c r="D23" s="14" t="s">
        <v>76</v>
      </c>
      <c r="E23" s="14">
        <v>1</v>
      </c>
      <c r="F23" s="14">
        <v>123</v>
      </c>
      <c r="G23" s="14">
        <v>130</v>
      </c>
      <c r="H23" s="14">
        <v>140</v>
      </c>
      <c r="I23" s="14">
        <v>135</v>
      </c>
      <c r="J23" s="14">
        <v>138</v>
      </c>
      <c r="K23" s="23">
        <f t="shared" si="0"/>
        <v>133.19999999999999</v>
      </c>
      <c r="L23" s="58">
        <v>8.8000000000000007</v>
      </c>
      <c r="M23" s="58">
        <v>8.1999999999999993</v>
      </c>
      <c r="N23" s="58">
        <v>7.2</v>
      </c>
      <c r="O23" s="58">
        <v>6.3</v>
      </c>
      <c r="P23" s="56">
        <f t="shared" si="1"/>
        <v>7.625</v>
      </c>
      <c r="Q23" s="13"/>
      <c r="R23" s="13"/>
      <c r="S23" s="13"/>
    </row>
    <row r="24" spans="1:19">
      <c r="A24" s="13">
        <v>22</v>
      </c>
      <c r="B24" s="13">
        <v>3</v>
      </c>
      <c r="C24" s="20" t="s">
        <v>37</v>
      </c>
      <c r="D24" s="14" t="s">
        <v>75</v>
      </c>
      <c r="E24" s="14">
        <v>0</v>
      </c>
      <c r="F24" s="14">
        <v>125</v>
      </c>
      <c r="G24" s="14">
        <v>126</v>
      </c>
      <c r="H24" s="14">
        <v>115</v>
      </c>
      <c r="I24" s="14">
        <v>120</v>
      </c>
      <c r="J24" s="14">
        <v>126</v>
      </c>
      <c r="K24" s="23">
        <f t="shared" si="0"/>
        <v>122.4</v>
      </c>
      <c r="L24" s="58">
        <v>3.7</v>
      </c>
      <c r="M24" s="58">
        <v>3</v>
      </c>
      <c r="N24" s="58">
        <v>3.2</v>
      </c>
      <c r="O24" s="58">
        <v>3</v>
      </c>
      <c r="P24" s="56">
        <f t="shared" si="1"/>
        <v>3.2250000000000001</v>
      </c>
      <c r="Q24" s="13"/>
      <c r="R24" s="13"/>
      <c r="S24" s="13"/>
    </row>
    <row r="25" spans="1:19">
      <c r="A25" s="13">
        <v>23</v>
      </c>
      <c r="B25" s="13">
        <v>3</v>
      </c>
      <c r="C25" s="20" t="s">
        <v>37</v>
      </c>
      <c r="D25" s="14" t="s">
        <v>40</v>
      </c>
      <c r="E25" s="14">
        <v>1</v>
      </c>
      <c r="F25" s="14">
        <v>105</v>
      </c>
      <c r="G25" s="14">
        <v>110</v>
      </c>
      <c r="H25" s="14">
        <v>110</v>
      </c>
      <c r="I25" s="14">
        <v>113</v>
      </c>
      <c r="J25" s="14">
        <v>109</v>
      </c>
      <c r="K25" s="23">
        <f t="shared" si="0"/>
        <v>109.4</v>
      </c>
      <c r="L25" s="58">
        <v>2.2000000000000002</v>
      </c>
      <c r="M25" s="58">
        <v>2.4</v>
      </c>
      <c r="N25" s="58">
        <v>2.8</v>
      </c>
      <c r="O25" s="58">
        <v>2.8</v>
      </c>
      <c r="P25" s="56">
        <f t="shared" si="1"/>
        <v>2.5499999999999998</v>
      </c>
      <c r="Q25" s="13"/>
      <c r="R25" s="13"/>
      <c r="S25" s="13"/>
    </row>
    <row r="26" spans="1:19">
      <c r="A26" s="45">
        <v>24</v>
      </c>
      <c r="B26" s="45">
        <v>3</v>
      </c>
      <c r="C26" s="46" t="s">
        <v>37</v>
      </c>
      <c r="D26" s="47" t="s">
        <v>77</v>
      </c>
      <c r="E26" s="47">
        <v>0</v>
      </c>
      <c r="F26" s="47">
        <v>99</v>
      </c>
      <c r="G26" s="47">
        <v>98</v>
      </c>
      <c r="H26" s="47">
        <v>98</v>
      </c>
      <c r="I26" s="47">
        <v>98</v>
      </c>
      <c r="J26" s="47">
        <v>97</v>
      </c>
      <c r="K26" s="50">
        <f t="shared" si="0"/>
        <v>98</v>
      </c>
      <c r="L26" s="59">
        <v>2.6</v>
      </c>
      <c r="M26" s="59">
        <v>3.8</v>
      </c>
      <c r="N26" s="59">
        <v>3</v>
      </c>
      <c r="O26" s="59">
        <v>3.3</v>
      </c>
      <c r="P26" s="57">
        <f t="shared" si="1"/>
        <v>3.1749999999999998</v>
      </c>
      <c r="Q26" s="13"/>
      <c r="R26" s="13"/>
      <c r="S26" s="13"/>
    </row>
    <row r="27" spans="1:19" ht="15.75" thickBot="1">
      <c r="P27" s="26"/>
    </row>
    <row r="28" spans="1:19">
      <c r="C28" s="60" t="s">
        <v>37</v>
      </c>
      <c r="D28" s="61" t="s">
        <v>77</v>
      </c>
      <c r="E28" s="62">
        <f>AVERAGE(E9,E18,E26)</f>
        <v>0</v>
      </c>
      <c r="F28" s="61"/>
      <c r="G28" s="61"/>
      <c r="H28" s="61"/>
      <c r="I28" s="61"/>
      <c r="J28" s="61"/>
      <c r="K28" s="73">
        <f>AVERAGE(K9,K18,K26)</f>
        <v>99.333333333333329</v>
      </c>
      <c r="L28" s="61"/>
      <c r="M28" s="61"/>
      <c r="N28" s="61"/>
      <c r="O28" s="61"/>
      <c r="P28" s="83">
        <f>AVERAGE(P9,P18,P26)</f>
        <v>4.3166666666666664</v>
      </c>
    </row>
    <row r="29" spans="1:19">
      <c r="C29" s="64" t="s">
        <v>37</v>
      </c>
      <c r="D29" s="65" t="s">
        <v>75</v>
      </c>
      <c r="E29" s="66">
        <f>AVERAGE(E7,E17,E24)</f>
        <v>0</v>
      </c>
      <c r="F29" s="65"/>
      <c r="G29" s="65"/>
      <c r="H29" s="65"/>
      <c r="I29" s="65"/>
      <c r="J29" s="65"/>
      <c r="K29" s="74">
        <f>AVERAGE(K7,K17,K24)</f>
        <v>122.40000000000002</v>
      </c>
      <c r="L29" s="65"/>
      <c r="M29" s="65"/>
      <c r="N29" s="65"/>
      <c r="O29" s="65"/>
      <c r="P29" s="84">
        <f>AVERAGE(P7,P17,P24)</f>
        <v>3.3333333333333335</v>
      </c>
    </row>
    <row r="30" spans="1:19">
      <c r="C30" s="64" t="s">
        <v>37</v>
      </c>
      <c r="D30" s="65" t="s">
        <v>40</v>
      </c>
      <c r="E30" s="66">
        <f>AVERAGE(E8,E16,E25)</f>
        <v>0.66666666666666663</v>
      </c>
      <c r="F30" s="65"/>
      <c r="G30" s="65"/>
      <c r="H30" s="65"/>
      <c r="I30" s="65"/>
      <c r="J30" s="65"/>
      <c r="K30" s="74">
        <f>AVERAGE(K8,K16,K25)</f>
        <v>106.86666666666667</v>
      </c>
      <c r="L30" s="65"/>
      <c r="M30" s="65"/>
      <c r="N30" s="65"/>
      <c r="O30" s="65"/>
      <c r="P30" s="84">
        <f>AVERAGE(P8,P16,P25)</f>
        <v>2.6749999999999994</v>
      </c>
    </row>
    <row r="31" spans="1:19" ht="15.75" thickBot="1">
      <c r="C31" s="68" t="s">
        <v>37</v>
      </c>
      <c r="D31" s="69" t="s">
        <v>76</v>
      </c>
      <c r="E31" s="70">
        <f>AVERAGE(E10,E15,E23)</f>
        <v>1</v>
      </c>
      <c r="F31" s="69"/>
      <c r="G31" s="69"/>
      <c r="H31" s="69"/>
      <c r="I31" s="69"/>
      <c r="J31" s="69"/>
      <c r="K31" s="75">
        <f>AVERAGE(K10,K15,K23)</f>
        <v>134.06666666666666</v>
      </c>
      <c r="L31" s="69"/>
      <c r="M31" s="69"/>
      <c r="N31" s="69"/>
      <c r="O31" s="69"/>
      <c r="P31" s="85">
        <f>AVERAGE(P10,P15,P23)</f>
        <v>8.1416666666666675</v>
      </c>
    </row>
    <row r="32" spans="1:19">
      <c r="C32" s="60" t="s">
        <v>36</v>
      </c>
      <c r="D32" s="61" t="s">
        <v>77</v>
      </c>
      <c r="E32" s="62">
        <f>AVERAGE(E6,E11,E19)</f>
        <v>0</v>
      </c>
      <c r="F32" s="61"/>
      <c r="G32" s="61"/>
      <c r="H32" s="61"/>
      <c r="I32" s="61"/>
      <c r="J32" s="61"/>
      <c r="K32" s="73">
        <f>AVERAGE(K6,K11,K19)</f>
        <v>107.06666666666666</v>
      </c>
      <c r="L32" s="61"/>
      <c r="M32" s="61"/>
      <c r="N32" s="61"/>
      <c r="O32" s="61"/>
      <c r="P32" s="83">
        <f>AVERAGE(P6,P11,P19)</f>
        <v>3.2250000000000001</v>
      </c>
    </row>
    <row r="33" spans="3:16">
      <c r="C33" s="64" t="s">
        <v>36</v>
      </c>
      <c r="D33" s="65" t="s">
        <v>75</v>
      </c>
      <c r="E33" s="66">
        <f>AVERAGE(E3,E14,E21)</f>
        <v>0</v>
      </c>
      <c r="F33" s="65"/>
      <c r="G33" s="65"/>
      <c r="H33" s="65"/>
      <c r="I33" s="65"/>
      <c r="J33" s="65"/>
      <c r="K33" s="74">
        <f>AVERAGE(K3,K14,K21)</f>
        <v>123.06666666666668</v>
      </c>
      <c r="L33" s="65"/>
      <c r="M33" s="65"/>
      <c r="N33" s="65"/>
      <c r="O33" s="65"/>
      <c r="P33" s="84">
        <f>AVERAGE(P3,P14,P21)</f>
        <v>3.7333333333333329</v>
      </c>
    </row>
    <row r="34" spans="3:16">
      <c r="C34" s="64" t="s">
        <v>36</v>
      </c>
      <c r="D34" s="65" t="s">
        <v>40</v>
      </c>
      <c r="E34" s="66">
        <f>AVERAGE(E5,E13,E20)</f>
        <v>0.33333333333333331</v>
      </c>
      <c r="F34" s="65"/>
      <c r="G34" s="65"/>
      <c r="H34" s="65"/>
      <c r="I34" s="65"/>
      <c r="J34" s="65"/>
      <c r="K34" s="74">
        <f>AVERAGE(K5,K13,K20)</f>
        <v>115.39999999999999</v>
      </c>
      <c r="L34" s="65"/>
      <c r="M34" s="65"/>
      <c r="N34" s="65"/>
      <c r="O34" s="65"/>
      <c r="P34" s="84">
        <f>AVERAGE(P5,P13,P20)</f>
        <v>2.7083333333333335</v>
      </c>
    </row>
    <row r="35" spans="3:16" ht="15.75" thickBot="1">
      <c r="C35" s="68" t="s">
        <v>36</v>
      </c>
      <c r="D35" s="69" t="s">
        <v>76</v>
      </c>
      <c r="E35" s="70">
        <f>AVERAGE(E4,E12,E22)</f>
        <v>1.6666666666666667</v>
      </c>
      <c r="F35" s="69"/>
      <c r="G35" s="69"/>
      <c r="H35" s="69"/>
      <c r="I35" s="69"/>
      <c r="J35" s="69"/>
      <c r="K35" s="75">
        <f>AVERAGE(K4,K12,K22)</f>
        <v>137.06666666666669</v>
      </c>
      <c r="L35" s="69"/>
      <c r="M35" s="69"/>
      <c r="N35" s="69"/>
      <c r="O35" s="69"/>
      <c r="P35" s="85">
        <f>AVERAGE(P4,P12,P22)</f>
        <v>6.8166666666666664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13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="115" zoomScaleNormal="115" workbookViewId="0">
      <pane ySplit="2" topLeftCell="A3" activePane="bottomLeft" state="frozen"/>
      <selection pane="bottomLeft" activeCell="D2" sqref="C2:D2"/>
    </sheetView>
  </sheetViews>
  <sheetFormatPr defaultRowHeight="15"/>
  <cols>
    <col min="1" max="1" width="7" style="13" customWidth="1"/>
    <col min="2" max="2" width="5.375" style="13" customWidth="1"/>
    <col min="3" max="3" width="9.625" style="14" customWidth="1"/>
    <col min="4" max="4" width="11.75" style="14" customWidth="1"/>
    <col min="5" max="14" width="4.875" style="14" customWidth="1"/>
    <col min="15" max="15" width="6.375" style="14" customWidth="1"/>
    <col min="16" max="16" width="6.25" style="14" customWidth="1"/>
    <col min="17" max="18" width="4.875" style="14" customWidth="1"/>
    <col min="19" max="19" width="6.625" style="14" customWidth="1"/>
    <col min="20" max="21" width="4.875" style="14" customWidth="1"/>
    <col min="22" max="22" width="6.625" style="14" customWidth="1"/>
    <col min="23" max="24" width="4.875" style="14" customWidth="1"/>
    <col min="25" max="25" width="6.625" style="14" customWidth="1"/>
    <col min="26" max="26" width="9" style="14"/>
    <col min="27" max="266" width="9" style="13"/>
    <col min="267" max="267" width="16.625" style="13" customWidth="1"/>
    <col min="268" max="272" width="9" style="13"/>
    <col min="273" max="273" width="10" style="13" customWidth="1"/>
    <col min="274" max="522" width="9" style="13"/>
    <col min="523" max="523" width="16.625" style="13" customWidth="1"/>
    <col min="524" max="528" width="9" style="13"/>
    <col min="529" max="529" width="10" style="13" customWidth="1"/>
    <col min="530" max="778" width="9" style="13"/>
    <col min="779" max="779" width="16.625" style="13" customWidth="1"/>
    <col min="780" max="784" width="9" style="13"/>
    <col min="785" max="785" width="10" style="13" customWidth="1"/>
    <col min="786" max="1034" width="9" style="13"/>
    <col min="1035" max="1035" width="16.625" style="13" customWidth="1"/>
    <col min="1036" max="1040" width="9" style="13"/>
    <col min="1041" max="1041" width="10" style="13" customWidth="1"/>
    <col min="1042" max="1290" width="9" style="13"/>
    <col min="1291" max="1291" width="16.625" style="13" customWidth="1"/>
    <col min="1292" max="1296" width="9" style="13"/>
    <col min="1297" max="1297" width="10" style="13" customWidth="1"/>
    <col min="1298" max="1546" width="9" style="13"/>
    <col min="1547" max="1547" width="16.625" style="13" customWidth="1"/>
    <col min="1548" max="1552" width="9" style="13"/>
    <col min="1553" max="1553" width="10" style="13" customWidth="1"/>
    <col min="1554" max="1802" width="9" style="13"/>
    <col min="1803" max="1803" width="16.625" style="13" customWidth="1"/>
    <col min="1804" max="1808" width="9" style="13"/>
    <col min="1809" max="1809" width="10" style="13" customWidth="1"/>
    <col min="1810" max="2058" width="9" style="13"/>
    <col min="2059" max="2059" width="16.625" style="13" customWidth="1"/>
    <col min="2060" max="2064" width="9" style="13"/>
    <col min="2065" max="2065" width="10" style="13" customWidth="1"/>
    <col min="2066" max="2314" width="9" style="13"/>
    <col min="2315" max="2315" width="16.625" style="13" customWidth="1"/>
    <col min="2316" max="2320" width="9" style="13"/>
    <col min="2321" max="2321" width="10" style="13" customWidth="1"/>
    <col min="2322" max="2570" width="9" style="13"/>
    <col min="2571" max="2571" width="16.625" style="13" customWidth="1"/>
    <col min="2572" max="2576" width="9" style="13"/>
    <col min="2577" max="2577" width="10" style="13" customWidth="1"/>
    <col min="2578" max="2826" width="9" style="13"/>
    <col min="2827" max="2827" width="16.625" style="13" customWidth="1"/>
    <col min="2828" max="2832" width="9" style="13"/>
    <col min="2833" max="2833" width="10" style="13" customWidth="1"/>
    <col min="2834" max="3082" width="9" style="13"/>
    <col min="3083" max="3083" width="16.625" style="13" customWidth="1"/>
    <col min="3084" max="3088" width="9" style="13"/>
    <col min="3089" max="3089" width="10" style="13" customWidth="1"/>
    <col min="3090" max="3338" width="9" style="13"/>
    <col min="3339" max="3339" width="16.625" style="13" customWidth="1"/>
    <col min="3340" max="3344" width="9" style="13"/>
    <col min="3345" max="3345" width="10" style="13" customWidth="1"/>
    <col min="3346" max="3594" width="9" style="13"/>
    <col min="3595" max="3595" width="16.625" style="13" customWidth="1"/>
    <col min="3596" max="3600" width="9" style="13"/>
    <col min="3601" max="3601" width="10" style="13" customWidth="1"/>
    <col min="3602" max="3850" width="9" style="13"/>
    <col min="3851" max="3851" width="16.625" style="13" customWidth="1"/>
    <col min="3852" max="3856" width="9" style="13"/>
    <col min="3857" max="3857" width="10" style="13" customWidth="1"/>
    <col min="3858" max="4106" width="9" style="13"/>
    <col min="4107" max="4107" width="16.625" style="13" customWidth="1"/>
    <col min="4108" max="4112" width="9" style="13"/>
    <col min="4113" max="4113" width="10" style="13" customWidth="1"/>
    <col min="4114" max="4362" width="9" style="13"/>
    <col min="4363" max="4363" width="16.625" style="13" customWidth="1"/>
    <col min="4364" max="4368" width="9" style="13"/>
    <col min="4369" max="4369" width="10" style="13" customWidth="1"/>
    <col min="4370" max="4618" width="9" style="13"/>
    <col min="4619" max="4619" width="16.625" style="13" customWidth="1"/>
    <col min="4620" max="4624" width="9" style="13"/>
    <col min="4625" max="4625" width="10" style="13" customWidth="1"/>
    <col min="4626" max="4874" width="9" style="13"/>
    <col min="4875" max="4875" width="16.625" style="13" customWidth="1"/>
    <col min="4876" max="4880" width="9" style="13"/>
    <col min="4881" max="4881" width="10" style="13" customWidth="1"/>
    <col min="4882" max="5130" width="9" style="13"/>
    <col min="5131" max="5131" width="16.625" style="13" customWidth="1"/>
    <col min="5132" max="5136" width="9" style="13"/>
    <col min="5137" max="5137" width="10" style="13" customWidth="1"/>
    <col min="5138" max="5386" width="9" style="13"/>
    <col min="5387" max="5387" width="16.625" style="13" customWidth="1"/>
    <col min="5388" max="5392" width="9" style="13"/>
    <col min="5393" max="5393" width="10" style="13" customWidth="1"/>
    <col min="5394" max="5642" width="9" style="13"/>
    <col min="5643" max="5643" width="16.625" style="13" customWidth="1"/>
    <col min="5644" max="5648" width="9" style="13"/>
    <col min="5649" max="5649" width="10" style="13" customWidth="1"/>
    <col min="5650" max="5898" width="9" style="13"/>
    <col min="5899" max="5899" width="16.625" style="13" customWidth="1"/>
    <col min="5900" max="5904" width="9" style="13"/>
    <col min="5905" max="5905" width="10" style="13" customWidth="1"/>
    <col min="5906" max="6154" width="9" style="13"/>
    <col min="6155" max="6155" width="16.625" style="13" customWidth="1"/>
    <col min="6156" max="6160" width="9" style="13"/>
    <col min="6161" max="6161" width="10" style="13" customWidth="1"/>
    <col min="6162" max="6410" width="9" style="13"/>
    <col min="6411" max="6411" width="16.625" style="13" customWidth="1"/>
    <col min="6412" max="6416" width="9" style="13"/>
    <col min="6417" max="6417" width="10" style="13" customWidth="1"/>
    <col min="6418" max="6666" width="9" style="13"/>
    <col min="6667" max="6667" width="16.625" style="13" customWidth="1"/>
    <col min="6668" max="6672" width="9" style="13"/>
    <col min="6673" max="6673" width="10" style="13" customWidth="1"/>
    <col min="6674" max="6922" width="9" style="13"/>
    <col min="6923" max="6923" width="16.625" style="13" customWidth="1"/>
    <col min="6924" max="6928" width="9" style="13"/>
    <col min="6929" max="6929" width="10" style="13" customWidth="1"/>
    <col min="6930" max="7178" width="9" style="13"/>
    <col min="7179" max="7179" width="16.625" style="13" customWidth="1"/>
    <col min="7180" max="7184" width="9" style="13"/>
    <col min="7185" max="7185" width="10" style="13" customWidth="1"/>
    <col min="7186" max="7434" width="9" style="13"/>
    <col min="7435" max="7435" width="16.625" style="13" customWidth="1"/>
    <col min="7436" max="7440" width="9" style="13"/>
    <col min="7441" max="7441" width="10" style="13" customWidth="1"/>
    <col min="7442" max="7690" width="9" style="13"/>
    <col min="7691" max="7691" width="16.625" style="13" customWidth="1"/>
    <col min="7692" max="7696" width="9" style="13"/>
    <col min="7697" max="7697" width="10" style="13" customWidth="1"/>
    <col min="7698" max="7946" width="9" style="13"/>
    <col min="7947" max="7947" width="16.625" style="13" customWidth="1"/>
    <col min="7948" max="7952" width="9" style="13"/>
    <col min="7953" max="7953" width="10" style="13" customWidth="1"/>
    <col min="7954" max="8202" width="9" style="13"/>
    <col min="8203" max="8203" width="16.625" style="13" customWidth="1"/>
    <col min="8204" max="8208" width="9" style="13"/>
    <col min="8209" max="8209" width="10" style="13" customWidth="1"/>
    <col min="8210" max="8458" width="9" style="13"/>
    <col min="8459" max="8459" width="16.625" style="13" customWidth="1"/>
    <col min="8460" max="8464" width="9" style="13"/>
    <col min="8465" max="8465" width="10" style="13" customWidth="1"/>
    <col min="8466" max="8714" width="9" style="13"/>
    <col min="8715" max="8715" width="16.625" style="13" customWidth="1"/>
    <col min="8716" max="8720" width="9" style="13"/>
    <col min="8721" max="8721" width="10" style="13" customWidth="1"/>
    <col min="8722" max="8970" width="9" style="13"/>
    <col min="8971" max="8971" width="16.625" style="13" customWidth="1"/>
    <col min="8972" max="8976" width="9" style="13"/>
    <col min="8977" max="8977" width="10" style="13" customWidth="1"/>
    <col min="8978" max="9226" width="9" style="13"/>
    <col min="9227" max="9227" width="16.625" style="13" customWidth="1"/>
    <col min="9228" max="9232" width="9" style="13"/>
    <col min="9233" max="9233" width="10" style="13" customWidth="1"/>
    <col min="9234" max="9482" width="9" style="13"/>
    <col min="9483" max="9483" width="16.625" style="13" customWidth="1"/>
    <col min="9484" max="9488" width="9" style="13"/>
    <col min="9489" max="9489" width="10" style="13" customWidth="1"/>
    <col min="9490" max="9738" width="9" style="13"/>
    <col min="9739" max="9739" width="16.625" style="13" customWidth="1"/>
    <col min="9740" max="9744" width="9" style="13"/>
    <col min="9745" max="9745" width="10" style="13" customWidth="1"/>
    <col min="9746" max="9994" width="9" style="13"/>
    <col min="9995" max="9995" width="16.625" style="13" customWidth="1"/>
    <col min="9996" max="10000" width="9" style="13"/>
    <col min="10001" max="10001" width="10" style="13" customWidth="1"/>
    <col min="10002" max="10250" width="9" style="13"/>
    <col min="10251" max="10251" width="16.625" style="13" customWidth="1"/>
    <col min="10252" max="10256" width="9" style="13"/>
    <col min="10257" max="10257" width="10" style="13" customWidth="1"/>
    <col min="10258" max="10506" width="9" style="13"/>
    <col min="10507" max="10507" width="16.625" style="13" customWidth="1"/>
    <col min="10508" max="10512" width="9" style="13"/>
    <col min="10513" max="10513" width="10" style="13" customWidth="1"/>
    <col min="10514" max="10762" width="9" style="13"/>
    <col min="10763" max="10763" width="16.625" style="13" customWidth="1"/>
    <col min="10764" max="10768" width="9" style="13"/>
    <col min="10769" max="10769" width="10" style="13" customWidth="1"/>
    <col min="10770" max="11018" width="9" style="13"/>
    <col min="11019" max="11019" width="16.625" style="13" customWidth="1"/>
    <col min="11020" max="11024" width="9" style="13"/>
    <col min="11025" max="11025" width="10" style="13" customWidth="1"/>
    <col min="11026" max="11274" width="9" style="13"/>
    <col min="11275" max="11275" width="16.625" style="13" customWidth="1"/>
    <col min="11276" max="11280" width="9" style="13"/>
    <col min="11281" max="11281" width="10" style="13" customWidth="1"/>
    <col min="11282" max="11530" width="9" style="13"/>
    <col min="11531" max="11531" width="16.625" style="13" customWidth="1"/>
    <col min="11532" max="11536" width="9" style="13"/>
    <col min="11537" max="11537" width="10" style="13" customWidth="1"/>
    <col min="11538" max="11786" width="9" style="13"/>
    <col min="11787" max="11787" width="16.625" style="13" customWidth="1"/>
    <col min="11788" max="11792" width="9" style="13"/>
    <col min="11793" max="11793" width="10" style="13" customWidth="1"/>
    <col min="11794" max="12042" width="9" style="13"/>
    <col min="12043" max="12043" width="16.625" style="13" customWidth="1"/>
    <col min="12044" max="12048" width="9" style="13"/>
    <col min="12049" max="12049" width="10" style="13" customWidth="1"/>
    <col min="12050" max="12298" width="9" style="13"/>
    <col min="12299" max="12299" width="16.625" style="13" customWidth="1"/>
    <col min="12300" max="12304" width="9" style="13"/>
    <col min="12305" max="12305" width="10" style="13" customWidth="1"/>
    <col min="12306" max="12554" width="9" style="13"/>
    <col min="12555" max="12555" width="16.625" style="13" customWidth="1"/>
    <col min="12556" max="12560" width="9" style="13"/>
    <col min="12561" max="12561" width="10" style="13" customWidth="1"/>
    <col min="12562" max="12810" width="9" style="13"/>
    <col min="12811" max="12811" width="16.625" style="13" customWidth="1"/>
    <col min="12812" max="12816" width="9" style="13"/>
    <col min="12817" max="12817" width="10" style="13" customWidth="1"/>
    <col min="12818" max="13066" width="9" style="13"/>
    <col min="13067" max="13067" width="16.625" style="13" customWidth="1"/>
    <col min="13068" max="13072" width="9" style="13"/>
    <col min="13073" max="13073" width="10" style="13" customWidth="1"/>
    <col min="13074" max="13322" width="9" style="13"/>
    <col min="13323" max="13323" width="16.625" style="13" customWidth="1"/>
    <col min="13324" max="13328" width="9" style="13"/>
    <col min="13329" max="13329" width="10" style="13" customWidth="1"/>
    <col min="13330" max="13578" width="9" style="13"/>
    <col min="13579" max="13579" width="16.625" style="13" customWidth="1"/>
    <col min="13580" max="13584" width="9" style="13"/>
    <col min="13585" max="13585" width="10" style="13" customWidth="1"/>
    <col min="13586" max="13834" width="9" style="13"/>
    <col min="13835" max="13835" width="16.625" style="13" customWidth="1"/>
    <col min="13836" max="13840" width="9" style="13"/>
    <col min="13841" max="13841" width="10" style="13" customWidth="1"/>
    <col min="13842" max="14090" width="9" style="13"/>
    <col min="14091" max="14091" width="16.625" style="13" customWidth="1"/>
    <col min="14092" max="14096" width="9" style="13"/>
    <col min="14097" max="14097" width="10" style="13" customWidth="1"/>
    <col min="14098" max="14346" width="9" style="13"/>
    <col min="14347" max="14347" width="16.625" style="13" customWidth="1"/>
    <col min="14348" max="14352" width="9" style="13"/>
    <col min="14353" max="14353" width="10" style="13" customWidth="1"/>
    <col min="14354" max="14602" width="9" style="13"/>
    <col min="14603" max="14603" width="16.625" style="13" customWidth="1"/>
    <col min="14604" max="14608" width="9" style="13"/>
    <col min="14609" max="14609" width="10" style="13" customWidth="1"/>
    <col min="14610" max="14858" width="9" style="13"/>
    <col min="14859" max="14859" width="16.625" style="13" customWidth="1"/>
    <col min="14860" max="14864" width="9" style="13"/>
    <col min="14865" max="14865" width="10" style="13" customWidth="1"/>
    <col min="14866" max="15114" width="9" style="13"/>
    <col min="15115" max="15115" width="16.625" style="13" customWidth="1"/>
    <col min="15116" max="15120" width="9" style="13"/>
    <col min="15121" max="15121" width="10" style="13" customWidth="1"/>
    <col min="15122" max="15370" width="9" style="13"/>
    <col min="15371" max="15371" width="16.625" style="13" customWidth="1"/>
    <col min="15372" max="15376" width="9" style="13"/>
    <col min="15377" max="15377" width="10" style="13" customWidth="1"/>
    <col min="15378" max="15626" width="9" style="13"/>
    <col min="15627" max="15627" width="16.625" style="13" customWidth="1"/>
    <col min="15628" max="15632" width="9" style="13"/>
    <col min="15633" max="15633" width="10" style="13" customWidth="1"/>
    <col min="15634" max="15882" width="9" style="13"/>
    <col min="15883" max="15883" width="16.625" style="13" customWidth="1"/>
    <col min="15884" max="15888" width="9" style="13"/>
    <col min="15889" max="15889" width="10" style="13" customWidth="1"/>
    <col min="15890" max="16138" width="9" style="13"/>
    <col min="16139" max="16139" width="16.625" style="13" customWidth="1"/>
    <col min="16140" max="16144" width="9" style="13"/>
    <col min="16145" max="16145" width="10" style="13" customWidth="1"/>
    <col min="16146" max="16384" width="9" style="13"/>
  </cols>
  <sheetData>
    <row r="1" spans="1:26"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6" s="19" customFormat="1" ht="48.75" customHeight="1">
      <c r="A2" s="44" t="s">
        <v>74</v>
      </c>
      <c r="B2" s="44" t="s">
        <v>33</v>
      </c>
      <c r="C2" s="127" t="s">
        <v>34</v>
      </c>
      <c r="D2" s="127" t="s">
        <v>35</v>
      </c>
      <c r="E2" s="77" t="s">
        <v>79</v>
      </c>
      <c r="F2" s="77" t="s">
        <v>80</v>
      </c>
      <c r="G2" s="77" t="s">
        <v>81</v>
      </c>
      <c r="H2" s="77" t="s">
        <v>82</v>
      </c>
      <c r="I2" s="77" t="s">
        <v>83</v>
      </c>
      <c r="J2" s="77" t="s">
        <v>84</v>
      </c>
      <c r="K2" s="77" t="s">
        <v>114</v>
      </c>
      <c r="L2" s="77" t="s">
        <v>115</v>
      </c>
      <c r="M2" s="77" t="s">
        <v>116</v>
      </c>
      <c r="N2" s="77" t="s">
        <v>117</v>
      </c>
      <c r="O2" s="16" t="s">
        <v>123</v>
      </c>
      <c r="P2" s="17" t="s">
        <v>124</v>
      </c>
      <c r="Q2" s="53" t="s">
        <v>118</v>
      </c>
      <c r="R2" s="53" t="s">
        <v>119</v>
      </c>
      <c r="S2" s="17" t="s">
        <v>120</v>
      </c>
      <c r="T2" s="53" t="s">
        <v>118</v>
      </c>
      <c r="U2" s="53" t="s">
        <v>119</v>
      </c>
      <c r="V2" s="17" t="s">
        <v>121</v>
      </c>
      <c r="W2" s="53" t="s">
        <v>118</v>
      </c>
      <c r="X2" s="53" t="s">
        <v>119</v>
      </c>
      <c r="Y2" s="17" t="s">
        <v>122</v>
      </c>
      <c r="Z2" s="18"/>
    </row>
    <row r="3" spans="1:26">
      <c r="A3" s="13">
        <v>1</v>
      </c>
      <c r="B3" s="13">
        <v>1</v>
      </c>
      <c r="C3" s="20" t="s">
        <v>36</v>
      </c>
      <c r="D3" s="14" t="s">
        <v>75</v>
      </c>
      <c r="E3" s="105">
        <v>9</v>
      </c>
      <c r="F3" s="14">
        <v>11</v>
      </c>
      <c r="G3" s="105">
        <v>9</v>
      </c>
      <c r="H3" s="14">
        <v>8</v>
      </c>
      <c r="I3" s="14">
        <v>8</v>
      </c>
      <c r="J3" s="14">
        <v>8</v>
      </c>
      <c r="K3" s="14">
        <v>13</v>
      </c>
      <c r="L3" s="14">
        <v>7</v>
      </c>
      <c r="M3" s="14">
        <v>7</v>
      </c>
      <c r="N3" s="14">
        <v>11</v>
      </c>
      <c r="O3" s="21">
        <f>AVERAGE(E3:N3)</f>
        <v>9.1</v>
      </c>
      <c r="P3" s="22">
        <f>O3*(100/15)*(100/30)</f>
        <v>202.22222222222223</v>
      </c>
      <c r="Q3" s="103">
        <v>16</v>
      </c>
      <c r="R3" s="103">
        <v>16</v>
      </c>
      <c r="S3" s="23">
        <f t="shared" ref="S3:S26" si="0">AVERAGE(Q3:R3)</f>
        <v>16</v>
      </c>
      <c r="T3" s="103">
        <v>72</v>
      </c>
      <c r="U3" s="103">
        <v>48</v>
      </c>
      <c r="V3" s="23">
        <f t="shared" ref="V3:V26" si="1">AVERAGE(T3:U3)</f>
        <v>60</v>
      </c>
      <c r="W3" s="58">
        <f>T3/Q3</f>
        <v>4.5</v>
      </c>
      <c r="X3" s="58">
        <f>U3/R3</f>
        <v>3</v>
      </c>
      <c r="Y3" s="23">
        <f t="shared" ref="Y3:Y26" si="2">AVERAGE(W3:X3)</f>
        <v>3.75</v>
      </c>
    </row>
    <row r="4" spans="1:26">
      <c r="A4" s="13">
        <v>2</v>
      </c>
      <c r="B4" s="13">
        <v>1</v>
      </c>
      <c r="C4" s="20" t="s">
        <v>36</v>
      </c>
      <c r="D4" s="14" t="s">
        <v>76</v>
      </c>
      <c r="E4" s="14">
        <v>10</v>
      </c>
      <c r="F4" s="14">
        <v>7</v>
      </c>
      <c r="G4" s="14">
        <v>11</v>
      </c>
      <c r="H4" s="105">
        <v>8</v>
      </c>
      <c r="I4" s="105">
        <v>8</v>
      </c>
      <c r="J4" s="14">
        <v>7</v>
      </c>
      <c r="K4" s="14">
        <v>5</v>
      </c>
      <c r="L4" s="14">
        <v>6</v>
      </c>
      <c r="M4" s="14">
        <v>8</v>
      </c>
      <c r="N4" s="14">
        <v>11</v>
      </c>
      <c r="O4" s="21">
        <f t="shared" ref="O4:O26" si="3">AVERAGE(E4:N4)</f>
        <v>8.1</v>
      </c>
      <c r="P4" s="22">
        <f t="shared" ref="P4:P26" si="4">O4*(100/15)*(100/30)</f>
        <v>180</v>
      </c>
      <c r="Q4" s="103">
        <v>15</v>
      </c>
      <c r="R4" s="103">
        <v>15</v>
      </c>
      <c r="S4" s="23">
        <f t="shared" si="0"/>
        <v>15</v>
      </c>
      <c r="T4" s="103">
        <v>30</v>
      </c>
      <c r="U4" s="103">
        <v>33</v>
      </c>
      <c r="V4" s="23">
        <f t="shared" si="1"/>
        <v>31.5</v>
      </c>
      <c r="W4" s="58">
        <f t="shared" ref="W4:W26" si="5">T4/Q4</f>
        <v>2</v>
      </c>
      <c r="X4" s="58">
        <f t="shared" ref="X4:X26" si="6">U4/R4</f>
        <v>2.2000000000000002</v>
      </c>
      <c r="Y4" s="23">
        <f t="shared" si="2"/>
        <v>2.1</v>
      </c>
    </row>
    <row r="5" spans="1:26">
      <c r="A5" s="13">
        <v>3</v>
      </c>
      <c r="B5" s="13">
        <v>1</v>
      </c>
      <c r="C5" s="20" t="s">
        <v>36</v>
      </c>
      <c r="D5" s="14" t="s">
        <v>40</v>
      </c>
      <c r="E5" s="14">
        <v>12</v>
      </c>
      <c r="F5" s="14">
        <v>13</v>
      </c>
      <c r="G5" s="14">
        <v>13</v>
      </c>
      <c r="H5" s="105">
        <v>10</v>
      </c>
      <c r="I5" s="14">
        <v>9</v>
      </c>
      <c r="J5" s="14">
        <v>11</v>
      </c>
      <c r="K5" s="105">
        <v>10</v>
      </c>
      <c r="L5" s="14">
        <v>8</v>
      </c>
      <c r="M5" s="14">
        <v>9</v>
      </c>
      <c r="N5" s="14">
        <v>8</v>
      </c>
      <c r="O5" s="21">
        <f t="shared" si="3"/>
        <v>10.3</v>
      </c>
      <c r="P5" s="22">
        <f t="shared" si="4"/>
        <v>228.88888888888891</v>
      </c>
      <c r="Q5" s="103">
        <v>13</v>
      </c>
      <c r="R5" s="103">
        <v>12</v>
      </c>
      <c r="S5" s="23">
        <f t="shared" si="0"/>
        <v>12.5</v>
      </c>
      <c r="T5" s="103">
        <v>51</v>
      </c>
      <c r="U5" s="103">
        <v>61</v>
      </c>
      <c r="V5" s="23">
        <f t="shared" si="1"/>
        <v>56</v>
      </c>
      <c r="W5" s="58">
        <f t="shared" si="5"/>
        <v>3.9230769230769229</v>
      </c>
      <c r="X5" s="58">
        <f t="shared" si="6"/>
        <v>5.083333333333333</v>
      </c>
      <c r="Y5" s="23">
        <f t="shared" si="2"/>
        <v>4.5032051282051277</v>
      </c>
    </row>
    <row r="6" spans="1:26">
      <c r="A6" s="13">
        <v>4</v>
      </c>
      <c r="B6" s="13">
        <v>1</v>
      </c>
      <c r="C6" s="20" t="s">
        <v>36</v>
      </c>
      <c r="D6" s="14" t="s">
        <v>77</v>
      </c>
      <c r="E6" s="14">
        <v>8</v>
      </c>
      <c r="F6" s="14">
        <v>13</v>
      </c>
      <c r="G6" s="14">
        <v>14</v>
      </c>
      <c r="H6" s="14">
        <v>12</v>
      </c>
      <c r="I6" s="105">
        <v>12</v>
      </c>
      <c r="J6" s="14">
        <v>17</v>
      </c>
      <c r="K6" s="105">
        <v>13</v>
      </c>
      <c r="L6" s="14">
        <v>14</v>
      </c>
      <c r="M6" s="14">
        <v>10</v>
      </c>
      <c r="N6" s="14">
        <v>12</v>
      </c>
      <c r="O6" s="21">
        <f t="shared" si="3"/>
        <v>12.5</v>
      </c>
      <c r="P6" s="22">
        <f t="shared" si="4"/>
        <v>277.77777777777783</v>
      </c>
      <c r="Q6" s="103">
        <v>12</v>
      </c>
      <c r="R6" s="103">
        <v>13</v>
      </c>
      <c r="S6" s="23">
        <f t="shared" si="0"/>
        <v>12.5</v>
      </c>
      <c r="T6" s="103">
        <v>42</v>
      </c>
      <c r="U6" s="103">
        <v>42</v>
      </c>
      <c r="V6" s="23">
        <f t="shared" si="1"/>
        <v>42</v>
      </c>
      <c r="W6" s="58">
        <f t="shared" si="5"/>
        <v>3.5</v>
      </c>
      <c r="X6" s="58">
        <f t="shared" si="6"/>
        <v>3.2307692307692308</v>
      </c>
      <c r="Y6" s="23">
        <f t="shared" si="2"/>
        <v>3.3653846153846154</v>
      </c>
    </row>
    <row r="7" spans="1:26">
      <c r="A7" s="13">
        <v>5</v>
      </c>
      <c r="B7" s="13">
        <v>1</v>
      </c>
      <c r="C7" s="20" t="s">
        <v>37</v>
      </c>
      <c r="D7" s="14" t="s">
        <v>75</v>
      </c>
      <c r="E7" s="14">
        <v>6</v>
      </c>
      <c r="F7" s="14">
        <v>10</v>
      </c>
      <c r="G7" s="14">
        <v>7</v>
      </c>
      <c r="H7" s="14">
        <v>8</v>
      </c>
      <c r="I7" s="14">
        <v>7</v>
      </c>
      <c r="J7" s="14">
        <v>10</v>
      </c>
      <c r="K7" s="14">
        <v>5</v>
      </c>
      <c r="L7" s="14">
        <v>6</v>
      </c>
      <c r="M7" s="14">
        <v>9</v>
      </c>
      <c r="N7" s="14">
        <v>8</v>
      </c>
      <c r="O7" s="21">
        <f t="shared" si="3"/>
        <v>7.6</v>
      </c>
      <c r="P7" s="22">
        <f t="shared" si="4"/>
        <v>168.88888888888889</v>
      </c>
      <c r="Q7" s="103">
        <v>14</v>
      </c>
      <c r="R7" s="103">
        <v>15</v>
      </c>
      <c r="S7" s="23">
        <f t="shared" si="0"/>
        <v>14.5</v>
      </c>
      <c r="T7" s="103">
        <v>47</v>
      </c>
      <c r="U7" s="103">
        <v>67</v>
      </c>
      <c r="V7" s="23">
        <f t="shared" si="1"/>
        <v>57</v>
      </c>
      <c r="W7" s="58">
        <f t="shared" si="5"/>
        <v>3.3571428571428572</v>
      </c>
      <c r="X7" s="58">
        <f t="shared" si="6"/>
        <v>4.4666666666666668</v>
      </c>
      <c r="Y7" s="23">
        <f t="shared" si="2"/>
        <v>3.9119047619047622</v>
      </c>
    </row>
    <row r="8" spans="1:26">
      <c r="A8" s="13">
        <v>6</v>
      </c>
      <c r="B8" s="13">
        <v>1</v>
      </c>
      <c r="C8" s="20" t="s">
        <v>37</v>
      </c>
      <c r="D8" s="14" t="s">
        <v>40</v>
      </c>
      <c r="E8" s="14">
        <v>9</v>
      </c>
      <c r="F8" s="14">
        <v>9</v>
      </c>
      <c r="G8" s="14">
        <v>9</v>
      </c>
      <c r="H8" s="14">
        <v>10</v>
      </c>
      <c r="I8" s="14">
        <v>10</v>
      </c>
      <c r="J8" s="14">
        <v>9</v>
      </c>
      <c r="K8" s="14">
        <v>13</v>
      </c>
      <c r="L8" s="14">
        <v>10</v>
      </c>
      <c r="M8" s="14">
        <v>10</v>
      </c>
      <c r="N8" s="14">
        <v>9</v>
      </c>
      <c r="O8" s="21">
        <f t="shared" si="3"/>
        <v>9.8000000000000007</v>
      </c>
      <c r="P8" s="22">
        <f t="shared" si="4"/>
        <v>217.77777777777783</v>
      </c>
      <c r="Q8" s="103">
        <v>13</v>
      </c>
      <c r="R8" s="103">
        <v>10</v>
      </c>
      <c r="S8" s="23">
        <f t="shared" si="0"/>
        <v>11.5</v>
      </c>
      <c r="T8" s="103">
        <v>53</v>
      </c>
      <c r="U8" s="103">
        <v>45</v>
      </c>
      <c r="V8" s="23">
        <f t="shared" si="1"/>
        <v>49</v>
      </c>
      <c r="W8" s="58">
        <f t="shared" si="5"/>
        <v>4.0769230769230766</v>
      </c>
      <c r="X8" s="58">
        <f t="shared" si="6"/>
        <v>4.5</v>
      </c>
      <c r="Y8" s="23">
        <f t="shared" si="2"/>
        <v>4.2884615384615383</v>
      </c>
    </row>
    <row r="9" spans="1:26">
      <c r="A9" s="13">
        <v>7</v>
      </c>
      <c r="B9" s="13">
        <v>1</v>
      </c>
      <c r="C9" s="20" t="s">
        <v>37</v>
      </c>
      <c r="D9" s="14" t="s">
        <v>77</v>
      </c>
      <c r="E9" s="14">
        <v>13</v>
      </c>
      <c r="F9" s="14">
        <v>8</v>
      </c>
      <c r="G9" s="14">
        <v>13</v>
      </c>
      <c r="H9" s="14">
        <v>12</v>
      </c>
      <c r="I9" s="14">
        <v>10</v>
      </c>
      <c r="J9" s="14">
        <v>10</v>
      </c>
      <c r="K9" s="14">
        <v>11</v>
      </c>
      <c r="L9" s="14">
        <v>11</v>
      </c>
      <c r="M9" s="14">
        <v>7</v>
      </c>
      <c r="N9" s="14">
        <v>10</v>
      </c>
      <c r="O9" s="21">
        <f t="shared" si="3"/>
        <v>10.5</v>
      </c>
      <c r="P9" s="22">
        <f t="shared" si="4"/>
        <v>233.33333333333334</v>
      </c>
      <c r="Q9" s="103">
        <v>12</v>
      </c>
      <c r="R9" s="103">
        <v>14</v>
      </c>
      <c r="S9" s="23">
        <f t="shared" si="0"/>
        <v>13</v>
      </c>
      <c r="T9" s="103">
        <v>26</v>
      </c>
      <c r="U9" s="103">
        <v>31</v>
      </c>
      <c r="V9" s="23">
        <f t="shared" si="1"/>
        <v>28.5</v>
      </c>
      <c r="W9" s="58">
        <f t="shared" si="5"/>
        <v>2.1666666666666665</v>
      </c>
      <c r="X9" s="58">
        <f t="shared" si="6"/>
        <v>2.2142857142857144</v>
      </c>
      <c r="Y9" s="23">
        <f t="shared" si="2"/>
        <v>2.1904761904761907</v>
      </c>
    </row>
    <row r="10" spans="1:26">
      <c r="A10" s="13">
        <v>8</v>
      </c>
      <c r="B10" s="13">
        <v>1</v>
      </c>
      <c r="C10" s="20" t="s">
        <v>37</v>
      </c>
      <c r="D10" s="14" t="s">
        <v>76</v>
      </c>
      <c r="E10" s="14">
        <v>6</v>
      </c>
      <c r="F10" s="14">
        <v>9</v>
      </c>
      <c r="G10" s="14">
        <v>9</v>
      </c>
      <c r="H10" s="14">
        <v>7</v>
      </c>
      <c r="I10" s="14">
        <v>7</v>
      </c>
      <c r="J10" s="14">
        <v>8</v>
      </c>
      <c r="K10" s="14">
        <v>8</v>
      </c>
      <c r="L10" s="14">
        <v>8</v>
      </c>
      <c r="M10" s="14">
        <v>9</v>
      </c>
      <c r="N10" s="14">
        <v>8</v>
      </c>
      <c r="O10" s="21">
        <f t="shared" si="3"/>
        <v>7.9</v>
      </c>
      <c r="P10" s="22">
        <f t="shared" si="4"/>
        <v>175.55555555555557</v>
      </c>
      <c r="Q10" s="103">
        <v>14</v>
      </c>
      <c r="R10" s="103">
        <v>12</v>
      </c>
      <c r="S10" s="23">
        <f t="shared" si="0"/>
        <v>13</v>
      </c>
      <c r="T10" s="103">
        <v>29</v>
      </c>
      <c r="U10" s="103">
        <v>24</v>
      </c>
      <c r="V10" s="23">
        <f t="shared" si="1"/>
        <v>26.5</v>
      </c>
      <c r="W10" s="58">
        <f t="shared" si="5"/>
        <v>2.0714285714285716</v>
      </c>
      <c r="X10" s="58">
        <f t="shared" si="6"/>
        <v>2</v>
      </c>
      <c r="Y10" s="23">
        <f t="shared" si="2"/>
        <v>2.0357142857142856</v>
      </c>
    </row>
    <row r="11" spans="1:26">
      <c r="A11" s="13">
        <v>9</v>
      </c>
      <c r="B11" s="13">
        <v>2</v>
      </c>
      <c r="C11" s="20" t="s">
        <v>36</v>
      </c>
      <c r="D11" s="14" t="s">
        <v>77</v>
      </c>
      <c r="E11" s="14">
        <v>11</v>
      </c>
      <c r="F11" s="14">
        <v>11</v>
      </c>
      <c r="G11" s="14">
        <v>9</v>
      </c>
      <c r="H11" s="14">
        <v>9</v>
      </c>
      <c r="I11" s="105">
        <v>12</v>
      </c>
      <c r="J11" s="14">
        <v>15</v>
      </c>
      <c r="K11" s="105">
        <v>13</v>
      </c>
      <c r="L11" s="14">
        <v>15</v>
      </c>
      <c r="M11" s="14">
        <v>14</v>
      </c>
      <c r="N11" s="14">
        <v>15</v>
      </c>
      <c r="O11" s="21">
        <f t="shared" si="3"/>
        <v>12.4</v>
      </c>
      <c r="P11" s="22">
        <f t="shared" si="4"/>
        <v>275.5555555555556</v>
      </c>
      <c r="Q11" s="103">
        <v>14</v>
      </c>
      <c r="R11" s="103">
        <v>13</v>
      </c>
      <c r="S11" s="23">
        <f t="shared" si="0"/>
        <v>13.5</v>
      </c>
      <c r="T11" s="103">
        <v>47</v>
      </c>
      <c r="U11" s="103">
        <v>43</v>
      </c>
      <c r="V11" s="23">
        <f t="shared" si="1"/>
        <v>45</v>
      </c>
      <c r="W11" s="58">
        <f t="shared" si="5"/>
        <v>3.3571428571428572</v>
      </c>
      <c r="X11" s="58">
        <f t="shared" si="6"/>
        <v>3.3076923076923075</v>
      </c>
      <c r="Y11" s="23">
        <f t="shared" si="2"/>
        <v>3.3324175824175821</v>
      </c>
    </row>
    <row r="12" spans="1:26">
      <c r="A12" s="13">
        <v>10</v>
      </c>
      <c r="B12" s="13">
        <v>2</v>
      </c>
      <c r="C12" s="20" t="s">
        <v>36</v>
      </c>
      <c r="D12" s="14" t="s">
        <v>76</v>
      </c>
      <c r="E12" s="14">
        <v>4</v>
      </c>
      <c r="F12" s="14">
        <v>5</v>
      </c>
      <c r="G12" s="14">
        <v>9</v>
      </c>
      <c r="H12" s="14">
        <v>10</v>
      </c>
      <c r="I12" s="105">
        <v>8</v>
      </c>
      <c r="J12" s="14">
        <v>9</v>
      </c>
      <c r="K12" s="14">
        <v>5</v>
      </c>
      <c r="L12" s="105">
        <v>7</v>
      </c>
      <c r="M12" s="14">
        <v>11</v>
      </c>
      <c r="N12" s="14">
        <v>11</v>
      </c>
      <c r="O12" s="21">
        <f t="shared" si="3"/>
        <v>7.9</v>
      </c>
      <c r="P12" s="22">
        <f t="shared" si="4"/>
        <v>175.55555555555557</v>
      </c>
      <c r="Q12" s="103">
        <v>16</v>
      </c>
      <c r="R12" s="103">
        <v>14</v>
      </c>
      <c r="S12" s="23">
        <f t="shared" si="0"/>
        <v>15</v>
      </c>
      <c r="T12" s="103">
        <v>29</v>
      </c>
      <c r="U12" s="103">
        <v>26</v>
      </c>
      <c r="V12" s="23">
        <f t="shared" si="1"/>
        <v>27.5</v>
      </c>
      <c r="W12" s="58">
        <f t="shared" si="5"/>
        <v>1.8125</v>
      </c>
      <c r="X12" s="58">
        <f t="shared" si="6"/>
        <v>1.8571428571428572</v>
      </c>
      <c r="Y12" s="23">
        <f t="shared" si="2"/>
        <v>1.8348214285714286</v>
      </c>
    </row>
    <row r="13" spans="1:26">
      <c r="A13" s="13">
        <v>11</v>
      </c>
      <c r="B13" s="13">
        <v>2</v>
      </c>
      <c r="C13" s="20" t="s">
        <v>36</v>
      </c>
      <c r="D13" s="14" t="s">
        <v>40</v>
      </c>
      <c r="E13" s="105">
        <v>12</v>
      </c>
      <c r="F13" s="14">
        <v>10</v>
      </c>
      <c r="G13" s="14">
        <v>10</v>
      </c>
      <c r="H13" s="14">
        <v>10</v>
      </c>
      <c r="I13" s="14">
        <v>9</v>
      </c>
      <c r="J13" s="14">
        <v>16</v>
      </c>
      <c r="K13" s="14">
        <v>10</v>
      </c>
      <c r="L13" s="14">
        <v>10</v>
      </c>
      <c r="M13" s="105">
        <v>11</v>
      </c>
      <c r="N13" s="14">
        <v>16</v>
      </c>
      <c r="O13" s="21">
        <f t="shared" si="3"/>
        <v>11.4</v>
      </c>
      <c r="P13" s="22">
        <f t="shared" si="4"/>
        <v>253.33333333333334</v>
      </c>
      <c r="Q13" s="103">
        <v>14</v>
      </c>
      <c r="R13" s="103">
        <v>12</v>
      </c>
      <c r="S13" s="23">
        <f t="shared" si="0"/>
        <v>13</v>
      </c>
      <c r="T13" s="103">
        <v>83</v>
      </c>
      <c r="U13" s="103">
        <v>68</v>
      </c>
      <c r="V13" s="23">
        <f t="shared" si="1"/>
        <v>75.5</v>
      </c>
      <c r="W13" s="58">
        <f t="shared" si="5"/>
        <v>5.9285714285714288</v>
      </c>
      <c r="X13" s="58">
        <f t="shared" si="6"/>
        <v>5.666666666666667</v>
      </c>
      <c r="Y13" s="23">
        <f t="shared" si="2"/>
        <v>5.7976190476190474</v>
      </c>
    </row>
    <row r="14" spans="1:26">
      <c r="A14" s="13">
        <v>12</v>
      </c>
      <c r="B14" s="13">
        <v>2</v>
      </c>
      <c r="C14" s="20" t="s">
        <v>36</v>
      </c>
      <c r="D14" s="14" t="s">
        <v>75</v>
      </c>
      <c r="E14" s="14">
        <v>6</v>
      </c>
      <c r="F14" s="14">
        <v>10</v>
      </c>
      <c r="G14" s="14">
        <v>6</v>
      </c>
      <c r="H14" s="14">
        <v>4</v>
      </c>
      <c r="I14" s="105">
        <v>7</v>
      </c>
      <c r="J14" s="14">
        <v>9</v>
      </c>
      <c r="K14" s="14">
        <v>6</v>
      </c>
      <c r="L14" s="14">
        <v>12</v>
      </c>
      <c r="M14" s="14">
        <v>12</v>
      </c>
      <c r="N14" s="105">
        <v>8</v>
      </c>
      <c r="O14" s="21">
        <f t="shared" si="3"/>
        <v>8</v>
      </c>
      <c r="P14" s="22">
        <f t="shared" si="4"/>
        <v>177.7777777777778</v>
      </c>
      <c r="Q14" s="103">
        <v>15</v>
      </c>
      <c r="R14" s="103">
        <v>15</v>
      </c>
      <c r="S14" s="23">
        <f t="shared" si="0"/>
        <v>15</v>
      </c>
      <c r="T14" s="103">
        <v>69</v>
      </c>
      <c r="U14" s="103">
        <v>65</v>
      </c>
      <c r="V14" s="23">
        <f t="shared" si="1"/>
        <v>67</v>
      </c>
      <c r="W14" s="58">
        <f t="shared" si="5"/>
        <v>4.5999999999999996</v>
      </c>
      <c r="X14" s="58">
        <f t="shared" si="6"/>
        <v>4.333333333333333</v>
      </c>
      <c r="Y14" s="23">
        <f t="shared" si="2"/>
        <v>4.4666666666666668</v>
      </c>
    </row>
    <row r="15" spans="1:26">
      <c r="A15" s="13">
        <v>13</v>
      </c>
      <c r="B15" s="13">
        <v>2</v>
      </c>
      <c r="C15" s="20" t="s">
        <v>37</v>
      </c>
      <c r="D15" s="14" t="s">
        <v>76</v>
      </c>
      <c r="E15" s="14">
        <v>4</v>
      </c>
      <c r="F15" s="14">
        <v>5</v>
      </c>
      <c r="G15" s="14">
        <v>5</v>
      </c>
      <c r="H15" s="105">
        <v>6</v>
      </c>
      <c r="I15" s="14">
        <v>9</v>
      </c>
      <c r="J15" s="14">
        <v>5</v>
      </c>
      <c r="K15" s="105">
        <v>6</v>
      </c>
      <c r="L15" s="14">
        <v>6</v>
      </c>
      <c r="M15" s="14">
        <v>5</v>
      </c>
      <c r="N15" s="14">
        <v>12</v>
      </c>
      <c r="O15" s="21">
        <f t="shared" si="3"/>
        <v>6.3</v>
      </c>
      <c r="P15" s="22">
        <f t="shared" si="4"/>
        <v>140</v>
      </c>
      <c r="Q15" s="103">
        <v>15</v>
      </c>
      <c r="R15" s="103">
        <v>13</v>
      </c>
      <c r="S15" s="23">
        <f t="shared" si="0"/>
        <v>14</v>
      </c>
      <c r="T15" s="103">
        <v>36</v>
      </c>
      <c r="U15" s="103">
        <v>13</v>
      </c>
      <c r="V15" s="23">
        <f t="shared" si="1"/>
        <v>24.5</v>
      </c>
      <c r="W15" s="58">
        <f t="shared" si="5"/>
        <v>2.4</v>
      </c>
      <c r="X15" s="58">
        <f t="shared" si="6"/>
        <v>1</v>
      </c>
      <c r="Y15" s="23">
        <f t="shared" si="2"/>
        <v>1.7</v>
      </c>
    </row>
    <row r="16" spans="1:26">
      <c r="A16" s="13">
        <v>14</v>
      </c>
      <c r="B16" s="13">
        <v>2</v>
      </c>
      <c r="C16" s="20" t="s">
        <v>37</v>
      </c>
      <c r="D16" s="14" t="s">
        <v>40</v>
      </c>
      <c r="E16" s="105">
        <v>9</v>
      </c>
      <c r="F16" s="105">
        <v>9</v>
      </c>
      <c r="G16" s="14">
        <v>10</v>
      </c>
      <c r="H16" s="14">
        <v>8</v>
      </c>
      <c r="I16" s="14">
        <v>9</v>
      </c>
      <c r="J16" s="14">
        <v>8</v>
      </c>
      <c r="K16" s="14">
        <v>10</v>
      </c>
      <c r="L16" s="14">
        <v>9</v>
      </c>
      <c r="M16" s="14">
        <v>9</v>
      </c>
      <c r="N16" s="14">
        <v>7</v>
      </c>
      <c r="O16" s="21">
        <f t="shared" si="3"/>
        <v>8.8000000000000007</v>
      </c>
      <c r="P16" s="22">
        <f t="shared" si="4"/>
        <v>195.55555555555557</v>
      </c>
      <c r="Q16" s="103">
        <v>13</v>
      </c>
      <c r="R16" s="103">
        <v>13</v>
      </c>
      <c r="S16" s="23">
        <f t="shared" si="0"/>
        <v>13</v>
      </c>
      <c r="T16" s="103">
        <v>77</v>
      </c>
      <c r="U16" s="103">
        <v>61</v>
      </c>
      <c r="V16" s="23">
        <f t="shared" si="1"/>
        <v>69</v>
      </c>
      <c r="W16" s="58">
        <f t="shared" si="5"/>
        <v>5.9230769230769234</v>
      </c>
      <c r="X16" s="58">
        <f t="shared" si="6"/>
        <v>4.6923076923076925</v>
      </c>
      <c r="Y16" s="23">
        <f t="shared" si="2"/>
        <v>5.3076923076923084</v>
      </c>
    </row>
    <row r="17" spans="1:26">
      <c r="A17" s="13">
        <v>15</v>
      </c>
      <c r="B17" s="13">
        <v>2</v>
      </c>
      <c r="C17" s="20" t="s">
        <v>37</v>
      </c>
      <c r="D17" s="14" t="s">
        <v>75</v>
      </c>
      <c r="E17" s="14">
        <v>6</v>
      </c>
      <c r="F17" s="14">
        <v>5</v>
      </c>
      <c r="G17" s="14">
        <v>10</v>
      </c>
      <c r="H17" s="105">
        <v>7</v>
      </c>
      <c r="I17" s="14">
        <v>8</v>
      </c>
      <c r="J17" s="14">
        <v>6</v>
      </c>
      <c r="K17" s="14">
        <v>9</v>
      </c>
      <c r="L17" s="105">
        <v>7</v>
      </c>
      <c r="M17" s="14">
        <v>8</v>
      </c>
      <c r="N17" s="14">
        <v>7</v>
      </c>
      <c r="O17" s="21">
        <f t="shared" si="3"/>
        <v>7.3</v>
      </c>
      <c r="P17" s="22">
        <f t="shared" si="4"/>
        <v>162.22222222222223</v>
      </c>
      <c r="Q17" s="103">
        <v>16</v>
      </c>
      <c r="R17" s="103">
        <v>15</v>
      </c>
      <c r="S17" s="23">
        <f t="shared" si="0"/>
        <v>15.5</v>
      </c>
      <c r="T17" s="103">
        <v>62</v>
      </c>
      <c r="U17" s="103">
        <v>70</v>
      </c>
      <c r="V17" s="23">
        <f t="shared" si="1"/>
        <v>66</v>
      </c>
      <c r="W17" s="58">
        <f t="shared" si="5"/>
        <v>3.875</v>
      </c>
      <c r="X17" s="58">
        <f t="shared" si="6"/>
        <v>4.666666666666667</v>
      </c>
      <c r="Y17" s="23">
        <f t="shared" si="2"/>
        <v>4.2708333333333339</v>
      </c>
      <c r="Z17" s="13"/>
    </row>
    <row r="18" spans="1:26">
      <c r="A18" s="13">
        <v>16</v>
      </c>
      <c r="B18" s="13">
        <v>2</v>
      </c>
      <c r="C18" s="20" t="s">
        <v>37</v>
      </c>
      <c r="D18" s="14" t="s">
        <v>77</v>
      </c>
      <c r="E18" s="14">
        <v>13</v>
      </c>
      <c r="F18" s="14">
        <v>15</v>
      </c>
      <c r="G18" s="105">
        <v>12</v>
      </c>
      <c r="H18" s="105">
        <v>12</v>
      </c>
      <c r="I18" s="14">
        <v>9</v>
      </c>
      <c r="J18" s="14">
        <v>15</v>
      </c>
      <c r="K18" s="14">
        <v>12</v>
      </c>
      <c r="L18" s="14">
        <v>11</v>
      </c>
      <c r="M18" s="14">
        <v>14</v>
      </c>
      <c r="N18" s="14">
        <v>10</v>
      </c>
      <c r="O18" s="21">
        <f t="shared" si="3"/>
        <v>12.3</v>
      </c>
      <c r="P18" s="22">
        <f t="shared" si="4"/>
        <v>273.33333333333337</v>
      </c>
      <c r="Q18" s="103">
        <v>13</v>
      </c>
      <c r="R18" s="103">
        <v>10</v>
      </c>
      <c r="S18" s="23">
        <f t="shared" si="0"/>
        <v>11.5</v>
      </c>
      <c r="T18" s="103">
        <v>35</v>
      </c>
      <c r="U18" s="103">
        <v>28</v>
      </c>
      <c r="V18" s="23">
        <f t="shared" si="1"/>
        <v>31.5</v>
      </c>
      <c r="W18" s="58">
        <f t="shared" si="5"/>
        <v>2.6923076923076925</v>
      </c>
      <c r="X18" s="58">
        <f t="shared" si="6"/>
        <v>2.8</v>
      </c>
      <c r="Y18" s="23">
        <f t="shared" si="2"/>
        <v>2.7461538461538462</v>
      </c>
      <c r="Z18" s="13"/>
    </row>
    <row r="19" spans="1:26">
      <c r="A19" s="13">
        <v>17</v>
      </c>
      <c r="B19" s="13">
        <v>3</v>
      </c>
      <c r="C19" s="20" t="s">
        <v>36</v>
      </c>
      <c r="D19" s="14" t="s">
        <v>77</v>
      </c>
      <c r="E19" s="14">
        <v>11</v>
      </c>
      <c r="F19" s="14">
        <v>11</v>
      </c>
      <c r="G19" s="14">
        <v>13</v>
      </c>
      <c r="H19" s="14">
        <v>15</v>
      </c>
      <c r="I19" s="14">
        <v>13</v>
      </c>
      <c r="J19" s="105">
        <v>12</v>
      </c>
      <c r="K19" s="14">
        <v>13</v>
      </c>
      <c r="L19" s="14">
        <v>14</v>
      </c>
      <c r="M19" s="105">
        <v>12</v>
      </c>
      <c r="N19" s="14">
        <v>10</v>
      </c>
      <c r="O19" s="21">
        <f t="shared" si="3"/>
        <v>12.4</v>
      </c>
      <c r="P19" s="22">
        <f t="shared" si="4"/>
        <v>275.5555555555556</v>
      </c>
      <c r="Q19" s="103">
        <v>13</v>
      </c>
      <c r="R19" s="103">
        <v>14</v>
      </c>
      <c r="S19" s="23">
        <f t="shared" si="0"/>
        <v>13.5</v>
      </c>
      <c r="T19" s="103">
        <v>36</v>
      </c>
      <c r="U19" s="103">
        <v>31</v>
      </c>
      <c r="V19" s="23">
        <f t="shared" si="1"/>
        <v>33.5</v>
      </c>
      <c r="W19" s="58">
        <f t="shared" si="5"/>
        <v>2.7692307692307692</v>
      </c>
      <c r="X19" s="58">
        <f t="shared" si="6"/>
        <v>2.2142857142857144</v>
      </c>
      <c r="Y19" s="23">
        <f t="shared" si="2"/>
        <v>2.4917582417582418</v>
      </c>
      <c r="Z19" s="13"/>
    </row>
    <row r="20" spans="1:26">
      <c r="A20" s="13">
        <v>18</v>
      </c>
      <c r="B20" s="13">
        <v>3</v>
      </c>
      <c r="C20" s="20" t="s">
        <v>36</v>
      </c>
      <c r="D20" s="14" t="s">
        <v>40</v>
      </c>
      <c r="E20" s="14">
        <v>13</v>
      </c>
      <c r="F20" s="105">
        <v>11</v>
      </c>
      <c r="G20" s="14">
        <v>10</v>
      </c>
      <c r="H20" s="14">
        <v>10</v>
      </c>
      <c r="I20" s="14">
        <v>13</v>
      </c>
      <c r="J20" s="14">
        <v>8</v>
      </c>
      <c r="K20" s="14">
        <v>10</v>
      </c>
      <c r="L20" s="14">
        <v>11</v>
      </c>
      <c r="M20" s="14">
        <v>10</v>
      </c>
      <c r="N20" s="105">
        <v>11</v>
      </c>
      <c r="O20" s="21">
        <f t="shared" si="3"/>
        <v>10.7</v>
      </c>
      <c r="P20" s="22">
        <f t="shared" si="4"/>
        <v>237.77777777777777</v>
      </c>
      <c r="Q20" s="103">
        <v>15</v>
      </c>
      <c r="R20" s="103">
        <v>10</v>
      </c>
      <c r="S20" s="23">
        <f t="shared" si="0"/>
        <v>12.5</v>
      </c>
      <c r="T20" s="103">
        <v>59</v>
      </c>
      <c r="U20" s="103">
        <v>47</v>
      </c>
      <c r="V20" s="23">
        <f t="shared" si="1"/>
        <v>53</v>
      </c>
      <c r="W20" s="58">
        <f t="shared" si="5"/>
        <v>3.9333333333333331</v>
      </c>
      <c r="X20" s="58">
        <f t="shared" si="6"/>
        <v>4.7</v>
      </c>
      <c r="Y20" s="23">
        <f t="shared" si="2"/>
        <v>4.3166666666666664</v>
      </c>
      <c r="Z20" s="13"/>
    </row>
    <row r="21" spans="1:26">
      <c r="A21" s="13">
        <v>19</v>
      </c>
      <c r="B21" s="13">
        <v>3</v>
      </c>
      <c r="C21" s="20" t="s">
        <v>36</v>
      </c>
      <c r="D21" s="14" t="s">
        <v>75</v>
      </c>
      <c r="E21" s="14">
        <v>7</v>
      </c>
      <c r="F21" s="14">
        <v>10</v>
      </c>
      <c r="G21" s="14">
        <v>6</v>
      </c>
      <c r="H21" s="14">
        <v>7</v>
      </c>
      <c r="I21" s="105">
        <v>8</v>
      </c>
      <c r="J21" s="14">
        <v>10</v>
      </c>
      <c r="K21" s="14">
        <v>7</v>
      </c>
      <c r="L21" s="14">
        <v>10</v>
      </c>
      <c r="M21" s="105">
        <v>8</v>
      </c>
      <c r="N21" s="14">
        <v>9</v>
      </c>
      <c r="O21" s="21">
        <f t="shared" si="3"/>
        <v>8.1999999999999993</v>
      </c>
      <c r="P21" s="22">
        <f t="shared" si="4"/>
        <v>182.22222222222223</v>
      </c>
      <c r="Q21" s="103">
        <v>16</v>
      </c>
      <c r="R21" s="103">
        <v>19</v>
      </c>
      <c r="S21" s="23">
        <f t="shared" si="0"/>
        <v>17.5</v>
      </c>
      <c r="T21" s="103">
        <v>48</v>
      </c>
      <c r="U21" s="103">
        <v>67</v>
      </c>
      <c r="V21" s="23">
        <f t="shared" si="1"/>
        <v>57.5</v>
      </c>
      <c r="W21" s="58">
        <f t="shared" si="5"/>
        <v>3</v>
      </c>
      <c r="X21" s="58">
        <f t="shared" si="6"/>
        <v>3.5263157894736841</v>
      </c>
      <c r="Y21" s="23">
        <f t="shared" si="2"/>
        <v>3.263157894736842</v>
      </c>
      <c r="Z21" s="13"/>
    </row>
    <row r="22" spans="1:26">
      <c r="A22" s="13">
        <v>20</v>
      </c>
      <c r="B22" s="13">
        <v>3</v>
      </c>
      <c r="C22" s="20" t="s">
        <v>36</v>
      </c>
      <c r="D22" s="14" t="s">
        <v>76</v>
      </c>
      <c r="E22" s="14">
        <v>11</v>
      </c>
      <c r="F22" s="105">
        <v>8</v>
      </c>
      <c r="G22" s="14">
        <v>11</v>
      </c>
      <c r="H22" s="14">
        <v>7</v>
      </c>
      <c r="I22" s="14">
        <v>12</v>
      </c>
      <c r="J22" s="14">
        <v>10</v>
      </c>
      <c r="K22" s="14">
        <v>7</v>
      </c>
      <c r="L22" s="14">
        <v>7</v>
      </c>
      <c r="M22" s="14">
        <v>7</v>
      </c>
      <c r="N22" s="105">
        <v>8</v>
      </c>
      <c r="O22" s="21">
        <f t="shared" si="3"/>
        <v>8.8000000000000007</v>
      </c>
      <c r="P22" s="22">
        <f t="shared" si="4"/>
        <v>195.55555555555557</v>
      </c>
      <c r="Q22" s="103">
        <v>15</v>
      </c>
      <c r="R22" s="103">
        <v>13</v>
      </c>
      <c r="S22" s="23">
        <f t="shared" si="0"/>
        <v>14</v>
      </c>
      <c r="T22" s="103">
        <v>21</v>
      </c>
      <c r="U22" s="103">
        <v>17</v>
      </c>
      <c r="V22" s="23">
        <f t="shared" si="1"/>
        <v>19</v>
      </c>
      <c r="W22" s="58">
        <f t="shared" si="5"/>
        <v>1.4</v>
      </c>
      <c r="X22" s="58">
        <f t="shared" si="6"/>
        <v>1.3076923076923077</v>
      </c>
      <c r="Y22" s="23">
        <f t="shared" si="2"/>
        <v>1.3538461538461539</v>
      </c>
      <c r="Z22" s="13"/>
    </row>
    <row r="23" spans="1:26">
      <c r="A23" s="13">
        <v>21</v>
      </c>
      <c r="B23" s="13">
        <v>3</v>
      </c>
      <c r="C23" s="20" t="s">
        <v>37</v>
      </c>
      <c r="D23" s="14" t="s">
        <v>76</v>
      </c>
      <c r="E23" s="14">
        <v>6</v>
      </c>
      <c r="F23" s="14">
        <v>7</v>
      </c>
      <c r="G23" s="105">
        <v>9</v>
      </c>
      <c r="H23" s="14">
        <v>7</v>
      </c>
      <c r="I23" s="14">
        <v>9</v>
      </c>
      <c r="J23" s="14">
        <v>5</v>
      </c>
      <c r="K23" s="105">
        <v>9</v>
      </c>
      <c r="L23" s="14">
        <v>9</v>
      </c>
      <c r="M23" s="14">
        <v>9</v>
      </c>
      <c r="N23" s="14">
        <v>8</v>
      </c>
      <c r="O23" s="21">
        <f t="shared" si="3"/>
        <v>7.8</v>
      </c>
      <c r="P23" s="22">
        <f t="shared" si="4"/>
        <v>173.33333333333334</v>
      </c>
      <c r="Q23" s="103">
        <v>12</v>
      </c>
      <c r="R23" s="103">
        <v>11</v>
      </c>
      <c r="S23" s="23">
        <f t="shared" si="0"/>
        <v>11.5</v>
      </c>
      <c r="T23" s="103">
        <v>20</v>
      </c>
      <c r="U23" s="103">
        <v>18</v>
      </c>
      <c r="V23" s="23">
        <f t="shared" si="1"/>
        <v>19</v>
      </c>
      <c r="W23" s="58">
        <f t="shared" si="5"/>
        <v>1.6666666666666667</v>
      </c>
      <c r="X23" s="58">
        <f t="shared" si="6"/>
        <v>1.6363636363636365</v>
      </c>
      <c r="Y23" s="23">
        <f t="shared" si="2"/>
        <v>1.6515151515151516</v>
      </c>
      <c r="Z23" s="13"/>
    </row>
    <row r="24" spans="1:26">
      <c r="A24" s="13">
        <v>22</v>
      </c>
      <c r="B24" s="13">
        <v>3</v>
      </c>
      <c r="C24" s="20" t="s">
        <v>37</v>
      </c>
      <c r="D24" s="14" t="s">
        <v>75</v>
      </c>
      <c r="E24" s="105">
        <v>6</v>
      </c>
      <c r="F24" s="105">
        <v>6</v>
      </c>
      <c r="G24" s="14">
        <v>4</v>
      </c>
      <c r="H24" s="14">
        <v>4</v>
      </c>
      <c r="I24" s="14">
        <v>9</v>
      </c>
      <c r="J24" s="14">
        <v>7</v>
      </c>
      <c r="K24" s="14">
        <v>6</v>
      </c>
      <c r="L24" s="14">
        <v>6</v>
      </c>
      <c r="M24" s="14">
        <v>7</v>
      </c>
      <c r="N24" s="14">
        <v>7</v>
      </c>
      <c r="O24" s="21">
        <f t="shared" si="3"/>
        <v>6.2</v>
      </c>
      <c r="P24" s="22">
        <f t="shared" si="4"/>
        <v>137.7777777777778</v>
      </c>
      <c r="Q24" s="103">
        <v>15</v>
      </c>
      <c r="R24" s="103">
        <v>16</v>
      </c>
      <c r="S24" s="23">
        <f t="shared" si="0"/>
        <v>15.5</v>
      </c>
      <c r="T24" s="103">
        <v>55</v>
      </c>
      <c r="U24" s="103">
        <v>61</v>
      </c>
      <c r="V24" s="23">
        <f t="shared" si="1"/>
        <v>58</v>
      </c>
      <c r="W24" s="58">
        <f t="shared" si="5"/>
        <v>3.6666666666666665</v>
      </c>
      <c r="X24" s="58">
        <f t="shared" si="6"/>
        <v>3.8125</v>
      </c>
      <c r="Y24" s="23">
        <f t="shared" si="2"/>
        <v>3.739583333333333</v>
      </c>
      <c r="Z24" s="13"/>
    </row>
    <row r="25" spans="1:26">
      <c r="A25" s="13">
        <v>23</v>
      </c>
      <c r="B25" s="13">
        <v>3</v>
      </c>
      <c r="C25" s="20" t="s">
        <v>37</v>
      </c>
      <c r="D25" s="14" t="s">
        <v>40</v>
      </c>
      <c r="E25" s="105">
        <v>8</v>
      </c>
      <c r="F25" s="14">
        <v>9</v>
      </c>
      <c r="G25" s="14">
        <v>8</v>
      </c>
      <c r="H25" s="14">
        <v>8</v>
      </c>
      <c r="I25" s="14">
        <v>5</v>
      </c>
      <c r="J25" s="14">
        <v>9</v>
      </c>
      <c r="K25" s="14">
        <v>8</v>
      </c>
      <c r="L25" s="14">
        <v>9</v>
      </c>
      <c r="M25" s="14">
        <v>8</v>
      </c>
      <c r="N25" s="105">
        <v>8</v>
      </c>
      <c r="O25" s="21">
        <f t="shared" si="3"/>
        <v>8</v>
      </c>
      <c r="P25" s="22">
        <f t="shared" si="4"/>
        <v>177.7777777777778</v>
      </c>
      <c r="Q25" s="103">
        <v>12</v>
      </c>
      <c r="R25" s="103">
        <v>11</v>
      </c>
      <c r="S25" s="23">
        <f t="shared" si="0"/>
        <v>11.5</v>
      </c>
      <c r="T25" s="103">
        <v>38</v>
      </c>
      <c r="U25" s="103">
        <v>32</v>
      </c>
      <c r="V25" s="23">
        <f t="shared" si="1"/>
        <v>35</v>
      </c>
      <c r="W25" s="58">
        <f t="shared" si="5"/>
        <v>3.1666666666666665</v>
      </c>
      <c r="X25" s="58">
        <f t="shared" si="6"/>
        <v>2.9090909090909092</v>
      </c>
      <c r="Y25" s="23">
        <f t="shared" si="2"/>
        <v>3.0378787878787881</v>
      </c>
      <c r="Z25" s="13"/>
    </row>
    <row r="26" spans="1:26">
      <c r="A26" s="45">
        <v>24</v>
      </c>
      <c r="B26" s="45">
        <v>3</v>
      </c>
      <c r="C26" s="46" t="s">
        <v>37</v>
      </c>
      <c r="D26" s="47" t="s">
        <v>77</v>
      </c>
      <c r="E26" s="47">
        <v>9</v>
      </c>
      <c r="F26" s="106">
        <v>8</v>
      </c>
      <c r="G26" s="47">
        <v>9</v>
      </c>
      <c r="H26" s="47">
        <v>11</v>
      </c>
      <c r="I26" s="47">
        <v>9</v>
      </c>
      <c r="J26" s="47">
        <v>9</v>
      </c>
      <c r="K26" s="47">
        <v>7</v>
      </c>
      <c r="L26" s="106">
        <v>9</v>
      </c>
      <c r="M26" s="47">
        <v>10</v>
      </c>
      <c r="N26" s="47">
        <v>7</v>
      </c>
      <c r="O26" s="48">
        <f t="shared" si="3"/>
        <v>8.8000000000000007</v>
      </c>
      <c r="P26" s="49">
        <f t="shared" si="4"/>
        <v>195.55555555555557</v>
      </c>
      <c r="Q26" s="104">
        <v>11</v>
      </c>
      <c r="R26" s="104">
        <v>12</v>
      </c>
      <c r="S26" s="50">
        <f t="shared" si="0"/>
        <v>11.5</v>
      </c>
      <c r="T26" s="104">
        <v>30</v>
      </c>
      <c r="U26" s="104">
        <v>27</v>
      </c>
      <c r="V26" s="50">
        <f t="shared" si="1"/>
        <v>28.5</v>
      </c>
      <c r="W26" s="59">
        <f t="shared" si="5"/>
        <v>2.7272727272727271</v>
      </c>
      <c r="X26" s="59">
        <f t="shared" si="6"/>
        <v>2.25</v>
      </c>
      <c r="Y26" s="50">
        <f t="shared" si="2"/>
        <v>2.4886363636363633</v>
      </c>
      <c r="Z26" s="13"/>
    </row>
    <row r="27" spans="1:26" ht="15.75" thickBot="1">
      <c r="S27" s="26"/>
      <c r="V27" s="26"/>
      <c r="Y27" s="26"/>
    </row>
    <row r="28" spans="1:26">
      <c r="C28" s="60" t="s">
        <v>37</v>
      </c>
      <c r="D28" s="61" t="s">
        <v>77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73">
        <f>AVERAGE(P9,P18,P26)</f>
        <v>234.0740740740741</v>
      </c>
      <c r="Q28" s="61"/>
      <c r="R28" s="61"/>
      <c r="S28" s="62">
        <f>AVERAGE(S9,S18,S26)</f>
        <v>12</v>
      </c>
      <c r="T28" s="61"/>
      <c r="U28" s="61"/>
      <c r="V28" s="62">
        <f>AVERAGE(V9,V18,V26)</f>
        <v>29.5</v>
      </c>
      <c r="W28" s="61"/>
      <c r="X28" s="61"/>
      <c r="Y28" s="83">
        <f>AVERAGE(Y9,Y18,Y26)</f>
        <v>2.4750888000888001</v>
      </c>
    </row>
    <row r="29" spans="1:26">
      <c r="C29" s="64" t="s">
        <v>37</v>
      </c>
      <c r="D29" s="65" t="s">
        <v>75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74">
        <f>AVERAGE(P7,P17,P24)</f>
        <v>156.2962962962963</v>
      </c>
      <c r="Q29" s="65"/>
      <c r="R29" s="65"/>
      <c r="S29" s="66">
        <f>AVERAGE(S7,S17,S24)</f>
        <v>15.166666666666666</v>
      </c>
      <c r="T29" s="65"/>
      <c r="U29" s="65"/>
      <c r="V29" s="66">
        <f>AVERAGE(V7,V17,V24)</f>
        <v>60.333333333333336</v>
      </c>
      <c r="W29" s="65"/>
      <c r="X29" s="65"/>
      <c r="Y29" s="84">
        <f>AVERAGE(Y7,Y17,Y24)</f>
        <v>3.9741071428571431</v>
      </c>
    </row>
    <row r="30" spans="1:26">
      <c r="C30" s="64" t="s">
        <v>37</v>
      </c>
      <c r="D30" s="65" t="s">
        <v>40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74">
        <f>AVERAGE(P8,P16,P25)</f>
        <v>197.03703703703707</v>
      </c>
      <c r="Q30" s="65"/>
      <c r="R30" s="65"/>
      <c r="S30" s="66">
        <f>AVERAGE(S8,S16,S25)</f>
        <v>12</v>
      </c>
      <c r="T30" s="65"/>
      <c r="U30" s="65"/>
      <c r="V30" s="66">
        <f>AVERAGE(V8,V16,V25)</f>
        <v>51</v>
      </c>
      <c r="W30" s="65"/>
      <c r="X30" s="65"/>
      <c r="Y30" s="84">
        <f>AVERAGE(Y8,Y16,Y25)</f>
        <v>4.2113442113442119</v>
      </c>
    </row>
    <row r="31" spans="1:26" ht="15.75" thickBot="1">
      <c r="C31" s="68" t="s">
        <v>37</v>
      </c>
      <c r="D31" s="69" t="s">
        <v>76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5">
        <f>AVERAGE(P10,P15,P23)</f>
        <v>162.96296296296296</v>
      </c>
      <c r="Q31" s="69"/>
      <c r="R31" s="69"/>
      <c r="S31" s="70">
        <f>AVERAGE(S10,S15,S23)</f>
        <v>12.833333333333334</v>
      </c>
      <c r="T31" s="69"/>
      <c r="U31" s="69"/>
      <c r="V31" s="70">
        <f>AVERAGE(V10,V15,V23)</f>
        <v>23.333333333333332</v>
      </c>
      <c r="W31" s="69"/>
      <c r="X31" s="69"/>
      <c r="Y31" s="85">
        <f>AVERAGE(Y10,Y15,Y23)</f>
        <v>1.7957431457431456</v>
      </c>
    </row>
    <row r="32" spans="1:26">
      <c r="C32" s="60" t="s">
        <v>36</v>
      </c>
      <c r="D32" s="61" t="s">
        <v>77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73">
        <f>AVERAGE(P6,P11,P19)</f>
        <v>276.29629629629636</v>
      </c>
      <c r="Q32" s="61"/>
      <c r="R32" s="61"/>
      <c r="S32" s="62">
        <f>AVERAGE(S6,S11,S19)</f>
        <v>13.166666666666666</v>
      </c>
      <c r="T32" s="61"/>
      <c r="U32" s="61"/>
      <c r="V32" s="62">
        <f>AVERAGE(V6,V11,V19)</f>
        <v>40.166666666666664</v>
      </c>
      <c r="W32" s="61"/>
      <c r="X32" s="61"/>
      <c r="Y32" s="83">
        <f>AVERAGE(Y6,Y11,Y19)</f>
        <v>3.0631868131868125</v>
      </c>
    </row>
    <row r="33" spans="3:25">
      <c r="C33" s="64" t="s">
        <v>36</v>
      </c>
      <c r="D33" s="65" t="s">
        <v>75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74">
        <f>AVERAGE(P3,P14,P21)</f>
        <v>187.40740740740739</v>
      </c>
      <c r="Q33" s="65"/>
      <c r="R33" s="65"/>
      <c r="S33" s="66">
        <f>AVERAGE(S3,S14,S21)</f>
        <v>16.166666666666668</v>
      </c>
      <c r="T33" s="65"/>
      <c r="U33" s="65"/>
      <c r="V33" s="66">
        <f>AVERAGE(V3,V14,V21)</f>
        <v>61.5</v>
      </c>
      <c r="W33" s="65"/>
      <c r="X33" s="65"/>
      <c r="Y33" s="84">
        <f>AVERAGE(Y3,Y14,Y21)</f>
        <v>3.8266081871345032</v>
      </c>
    </row>
    <row r="34" spans="3:25">
      <c r="C34" s="64" t="s">
        <v>36</v>
      </c>
      <c r="D34" s="65" t="s">
        <v>40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74">
        <f>AVERAGE(P5,P13,P20)</f>
        <v>240</v>
      </c>
      <c r="Q34" s="65"/>
      <c r="R34" s="65"/>
      <c r="S34" s="66">
        <f>AVERAGE(S5,S13,S20)</f>
        <v>12.666666666666666</v>
      </c>
      <c r="T34" s="65"/>
      <c r="U34" s="65"/>
      <c r="V34" s="66">
        <f>AVERAGE(V5,V13,V20)</f>
        <v>61.5</v>
      </c>
      <c r="W34" s="65"/>
      <c r="X34" s="65"/>
      <c r="Y34" s="84">
        <f>AVERAGE(Y5,Y13,Y20)</f>
        <v>4.8724969474969475</v>
      </c>
    </row>
    <row r="35" spans="3:25" ht="15.75" thickBot="1">
      <c r="C35" s="68" t="s">
        <v>36</v>
      </c>
      <c r="D35" s="69" t="s">
        <v>76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75">
        <f>AVERAGE(P4,P12,P22)</f>
        <v>183.7037037037037</v>
      </c>
      <c r="Q35" s="69"/>
      <c r="R35" s="69"/>
      <c r="S35" s="70">
        <f>AVERAGE(S4,S12,S22)</f>
        <v>14.666666666666666</v>
      </c>
      <c r="T35" s="69"/>
      <c r="U35" s="69"/>
      <c r="V35" s="70">
        <f>AVERAGE(V4,V12,V22)</f>
        <v>26</v>
      </c>
      <c r="W35" s="69"/>
      <c r="X35" s="69"/>
      <c r="Y35" s="85">
        <f>AVERAGE(Y4,Y12,Y22)</f>
        <v>1.7628891941391942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13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zoomScale="115" zoomScaleNormal="115" workbookViewId="0">
      <pane xSplit="4" ySplit="2" topLeftCell="E9" activePane="bottomRight" state="frozen"/>
      <selection pane="topRight" activeCell="E1" sqref="E1"/>
      <selection pane="bottomLeft" activeCell="A3" sqref="A3"/>
      <selection pane="bottomRight" activeCell="I13" sqref="I13"/>
    </sheetView>
  </sheetViews>
  <sheetFormatPr defaultRowHeight="15"/>
  <cols>
    <col min="1" max="1" width="4.25" style="13" customWidth="1"/>
    <col min="2" max="2" width="3.75" style="13" customWidth="1"/>
    <col min="3" max="3" width="9.625" style="14" customWidth="1"/>
    <col min="4" max="4" width="11.75" style="14" customWidth="1"/>
    <col min="5" max="5" width="8.625" style="14" customWidth="1"/>
    <col min="6" max="7" width="9.125" style="14" customWidth="1"/>
    <col min="8" max="8" width="7.625" style="14" customWidth="1"/>
    <col min="9" max="10" width="9.125" style="14" customWidth="1"/>
    <col min="11" max="15" width="9" style="13"/>
    <col min="16" max="17" width="7.75" style="13" customWidth="1"/>
    <col min="18" max="18" width="9.625" style="14" customWidth="1"/>
    <col min="19" max="19" width="11" style="14" customWidth="1"/>
    <col min="20" max="20" width="8.625" style="14" customWidth="1"/>
    <col min="21" max="21" width="9" style="14" customWidth="1"/>
    <col min="22" max="22" width="8.625" style="14" customWidth="1"/>
    <col min="23" max="23" width="10" style="14" customWidth="1"/>
    <col min="24" max="25" width="8.625" style="14" customWidth="1"/>
    <col min="26" max="247" width="9" style="13"/>
    <col min="248" max="248" width="16.625" style="13" customWidth="1"/>
    <col min="249" max="253" width="9" style="13"/>
    <col min="254" max="254" width="10" style="13" customWidth="1"/>
    <col min="255" max="503" width="9" style="13"/>
    <col min="504" max="504" width="16.625" style="13" customWidth="1"/>
    <col min="505" max="509" width="9" style="13"/>
    <col min="510" max="510" width="10" style="13" customWidth="1"/>
    <col min="511" max="759" width="9" style="13"/>
    <col min="760" max="760" width="16.625" style="13" customWidth="1"/>
    <col min="761" max="765" width="9" style="13"/>
    <col min="766" max="766" width="10" style="13" customWidth="1"/>
    <col min="767" max="1015" width="9" style="13"/>
    <col min="1016" max="1016" width="16.625" style="13" customWidth="1"/>
    <col min="1017" max="1021" width="9" style="13"/>
    <col min="1022" max="1022" width="10" style="13" customWidth="1"/>
    <col min="1023" max="1271" width="9" style="13"/>
    <col min="1272" max="1272" width="16.625" style="13" customWidth="1"/>
    <col min="1273" max="1277" width="9" style="13"/>
    <col min="1278" max="1278" width="10" style="13" customWidth="1"/>
    <col min="1279" max="1527" width="9" style="13"/>
    <col min="1528" max="1528" width="16.625" style="13" customWidth="1"/>
    <col min="1529" max="1533" width="9" style="13"/>
    <col min="1534" max="1534" width="10" style="13" customWidth="1"/>
    <col min="1535" max="1783" width="9" style="13"/>
    <col min="1784" max="1784" width="16.625" style="13" customWidth="1"/>
    <col min="1785" max="1789" width="9" style="13"/>
    <col min="1790" max="1790" width="10" style="13" customWidth="1"/>
    <col min="1791" max="2039" width="9" style="13"/>
    <col min="2040" max="2040" width="16.625" style="13" customWidth="1"/>
    <col min="2041" max="2045" width="9" style="13"/>
    <col min="2046" max="2046" width="10" style="13" customWidth="1"/>
    <col min="2047" max="2295" width="9" style="13"/>
    <col min="2296" max="2296" width="16.625" style="13" customWidth="1"/>
    <col min="2297" max="2301" width="9" style="13"/>
    <col min="2302" max="2302" width="10" style="13" customWidth="1"/>
    <col min="2303" max="2551" width="9" style="13"/>
    <col min="2552" max="2552" width="16.625" style="13" customWidth="1"/>
    <col min="2553" max="2557" width="9" style="13"/>
    <col min="2558" max="2558" width="10" style="13" customWidth="1"/>
    <col min="2559" max="2807" width="9" style="13"/>
    <col min="2808" max="2808" width="16.625" style="13" customWidth="1"/>
    <col min="2809" max="2813" width="9" style="13"/>
    <col min="2814" max="2814" width="10" style="13" customWidth="1"/>
    <col min="2815" max="3063" width="9" style="13"/>
    <col min="3064" max="3064" width="16.625" style="13" customWidth="1"/>
    <col min="3065" max="3069" width="9" style="13"/>
    <col min="3070" max="3070" width="10" style="13" customWidth="1"/>
    <col min="3071" max="3319" width="9" style="13"/>
    <col min="3320" max="3320" width="16.625" style="13" customWidth="1"/>
    <col min="3321" max="3325" width="9" style="13"/>
    <col min="3326" max="3326" width="10" style="13" customWidth="1"/>
    <col min="3327" max="3575" width="9" style="13"/>
    <col min="3576" max="3576" width="16.625" style="13" customWidth="1"/>
    <col min="3577" max="3581" width="9" style="13"/>
    <col min="3582" max="3582" width="10" style="13" customWidth="1"/>
    <col min="3583" max="3831" width="9" style="13"/>
    <col min="3832" max="3832" width="16.625" style="13" customWidth="1"/>
    <col min="3833" max="3837" width="9" style="13"/>
    <col min="3838" max="3838" width="10" style="13" customWidth="1"/>
    <col min="3839" max="4087" width="9" style="13"/>
    <col min="4088" max="4088" width="16.625" style="13" customWidth="1"/>
    <col min="4089" max="4093" width="9" style="13"/>
    <col min="4094" max="4094" width="10" style="13" customWidth="1"/>
    <col min="4095" max="4343" width="9" style="13"/>
    <col min="4344" max="4344" width="16.625" style="13" customWidth="1"/>
    <col min="4345" max="4349" width="9" style="13"/>
    <col min="4350" max="4350" width="10" style="13" customWidth="1"/>
    <col min="4351" max="4599" width="9" style="13"/>
    <col min="4600" max="4600" width="16.625" style="13" customWidth="1"/>
    <col min="4601" max="4605" width="9" style="13"/>
    <col min="4606" max="4606" width="10" style="13" customWidth="1"/>
    <col min="4607" max="4855" width="9" style="13"/>
    <col min="4856" max="4856" width="16.625" style="13" customWidth="1"/>
    <col min="4857" max="4861" width="9" style="13"/>
    <col min="4862" max="4862" width="10" style="13" customWidth="1"/>
    <col min="4863" max="5111" width="9" style="13"/>
    <col min="5112" max="5112" width="16.625" style="13" customWidth="1"/>
    <col min="5113" max="5117" width="9" style="13"/>
    <col min="5118" max="5118" width="10" style="13" customWidth="1"/>
    <col min="5119" max="5367" width="9" style="13"/>
    <col min="5368" max="5368" width="16.625" style="13" customWidth="1"/>
    <col min="5369" max="5373" width="9" style="13"/>
    <col min="5374" max="5374" width="10" style="13" customWidth="1"/>
    <col min="5375" max="5623" width="9" style="13"/>
    <col min="5624" max="5624" width="16.625" style="13" customWidth="1"/>
    <col min="5625" max="5629" width="9" style="13"/>
    <col min="5630" max="5630" width="10" style="13" customWidth="1"/>
    <col min="5631" max="5879" width="9" style="13"/>
    <col min="5880" max="5880" width="16.625" style="13" customWidth="1"/>
    <col min="5881" max="5885" width="9" style="13"/>
    <col min="5886" max="5886" width="10" style="13" customWidth="1"/>
    <col min="5887" max="6135" width="9" style="13"/>
    <col min="6136" max="6136" width="16.625" style="13" customWidth="1"/>
    <col min="6137" max="6141" width="9" style="13"/>
    <col min="6142" max="6142" width="10" style="13" customWidth="1"/>
    <col min="6143" max="6391" width="9" style="13"/>
    <col min="6392" max="6392" width="16.625" style="13" customWidth="1"/>
    <col min="6393" max="6397" width="9" style="13"/>
    <col min="6398" max="6398" width="10" style="13" customWidth="1"/>
    <col min="6399" max="6647" width="9" style="13"/>
    <col min="6648" max="6648" width="16.625" style="13" customWidth="1"/>
    <col min="6649" max="6653" width="9" style="13"/>
    <col min="6654" max="6654" width="10" style="13" customWidth="1"/>
    <col min="6655" max="6903" width="9" style="13"/>
    <col min="6904" max="6904" width="16.625" style="13" customWidth="1"/>
    <col min="6905" max="6909" width="9" style="13"/>
    <col min="6910" max="6910" width="10" style="13" customWidth="1"/>
    <col min="6911" max="7159" width="9" style="13"/>
    <col min="7160" max="7160" width="16.625" style="13" customWidth="1"/>
    <col min="7161" max="7165" width="9" style="13"/>
    <col min="7166" max="7166" width="10" style="13" customWidth="1"/>
    <col min="7167" max="7415" width="9" style="13"/>
    <col min="7416" max="7416" width="16.625" style="13" customWidth="1"/>
    <col min="7417" max="7421" width="9" style="13"/>
    <col min="7422" max="7422" width="10" style="13" customWidth="1"/>
    <col min="7423" max="7671" width="9" style="13"/>
    <col min="7672" max="7672" width="16.625" style="13" customWidth="1"/>
    <col min="7673" max="7677" width="9" style="13"/>
    <col min="7678" max="7678" width="10" style="13" customWidth="1"/>
    <col min="7679" max="7927" width="9" style="13"/>
    <col min="7928" max="7928" width="16.625" style="13" customWidth="1"/>
    <col min="7929" max="7933" width="9" style="13"/>
    <col min="7934" max="7934" width="10" style="13" customWidth="1"/>
    <col min="7935" max="8183" width="9" style="13"/>
    <col min="8184" max="8184" width="16.625" style="13" customWidth="1"/>
    <col min="8185" max="8189" width="9" style="13"/>
    <col min="8190" max="8190" width="10" style="13" customWidth="1"/>
    <col min="8191" max="8439" width="9" style="13"/>
    <col min="8440" max="8440" width="16.625" style="13" customWidth="1"/>
    <col min="8441" max="8445" width="9" style="13"/>
    <col min="8446" max="8446" width="10" style="13" customWidth="1"/>
    <col min="8447" max="8695" width="9" style="13"/>
    <col min="8696" max="8696" width="16.625" style="13" customWidth="1"/>
    <col min="8697" max="8701" width="9" style="13"/>
    <col min="8702" max="8702" width="10" style="13" customWidth="1"/>
    <col min="8703" max="8951" width="9" style="13"/>
    <col min="8952" max="8952" width="16.625" style="13" customWidth="1"/>
    <col min="8953" max="8957" width="9" style="13"/>
    <col min="8958" max="8958" width="10" style="13" customWidth="1"/>
    <col min="8959" max="9207" width="9" style="13"/>
    <col min="9208" max="9208" width="16.625" style="13" customWidth="1"/>
    <col min="9209" max="9213" width="9" style="13"/>
    <col min="9214" max="9214" width="10" style="13" customWidth="1"/>
    <col min="9215" max="9463" width="9" style="13"/>
    <col min="9464" max="9464" width="16.625" style="13" customWidth="1"/>
    <col min="9465" max="9469" width="9" style="13"/>
    <col min="9470" max="9470" width="10" style="13" customWidth="1"/>
    <col min="9471" max="9719" width="9" style="13"/>
    <col min="9720" max="9720" width="16.625" style="13" customWidth="1"/>
    <col min="9721" max="9725" width="9" style="13"/>
    <col min="9726" max="9726" width="10" style="13" customWidth="1"/>
    <col min="9727" max="9975" width="9" style="13"/>
    <col min="9976" max="9976" width="16.625" style="13" customWidth="1"/>
    <col min="9977" max="9981" width="9" style="13"/>
    <col min="9982" max="9982" width="10" style="13" customWidth="1"/>
    <col min="9983" max="10231" width="9" style="13"/>
    <col min="10232" max="10232" width="16.625" style="13" customWidth="1"/>
    <col min="10233" max="10237" width="9" style="13"/>
    <col min="10238" max="10238" width="10" style="13" customWidth="1"/>
    <col min="10239" max="10487" width="9" style="13"/>
    <col min="10488" max="10488" width="16.625" style="13" customWidth="1"/>
    <col min="10489" max="10493" width="9" style="13"/>
    <col min="10494" max="10494" width="10" style="13" customWidth="1"/>
    <col min="10495" max="10743" width="9" style="13"/>
    <col min="10744" max="10744" width="16.625" style="13" customWidth="1"/>
    <col min="10745" max="10749" width="9" style="13"/>
    <col min="10750" max="10750" width="10" style="13" customWidth="1"/>
    <col min="10751" max="10999" width="9" style="13"/>
    <col min="11000" max="11000" width="16.625" style="13" customWidth="1"/>
    <col min="11001" max="11005" width="9" style="13"/>
    <col min="11006" max="11006" width="10" style="13" customWidth="1"/>
    <col min="11007" max="11255" width="9" style="13"/>
    <col min="11256" max="11256" width="16.625" style="13" customWidth="1"/>
    <col min="11257" max="11261" width="9" style="13"/>
    <col min="11262" max="11262" width="10" style="13" customWidth="1"/>
    <col min="11263" max="11511" width="9" style="13"/>
    <col min="11512" max="11512" width="16.625" style="13" customWidth="1"/>
    <col min="11513" max="11517" width="9" style="13"/>
    <col min="11518" max="11518" width="10" style="13" customWidth="1"/>
    <col min="11519" max="11767" width="9" style="13"/>
    <col min="11768" max="11768" width="16.625" style="13" customWidth="1"/>
    <col min="11769" max="11773" width="9" style="13"/>
    <col min="11774" max="11774" width="10" style="13" customWidth="1"/>
    <col min="11775" max="12023" width="9" style="13"/>
    <col min="12024" max="12024" width="16.625" style="13" customWidth="1"/>
    <col min="12025" max="12029" width="9" style="13"/>
    <col min="12030" max="12030" width="10" style="13" customWidth="1"/>
    <col min="12031" max="12279" width="9" style="13"/>
    <col min="12280" max="12280" width="16.625" style="13" customWidth="1"/>
    <col min="12281" max="12285" width="9" style="13"/>
    <col min="12286" max="12286" width="10" style="13" customWidth="1"/>
    <col min="12287" max="12535" width="9" style="13"/>
    <col min="12536" max="12536" width="16.625" style="13" customWidth="1"/>
    <col min="12537" max="12541" width="9" style="13"/>
    <col min="12542" max="12542" width="10" style="13" customWidth="1"/>
    <col min="12543" max="12791" width="9" style="13"/>
    <col min="12792" max="12792" width="16.625" style="13" customWidth="1"/>
    <col min="12793" max="12797" width="9" style="13"/>
    <col min="12798" max="12798" width="10" style="13" customWidth="1"/>
    <col min="12799" max="13047" width="9" style="13"/>
    <col min="13048" max="13048" width="16.625" style="13" customWidth="1"/>
    <col min="13049" max="13053" width="9" style="13"/>
    <col min="13054" max="13054" width="10" style="13" customWidth="1"/>
    <col min="13055" max="13303" width="9" style="13"/>
    <col min="13304" max="13304" width="16.625" style="13" customWidth="1"/>
    <col min="13305" max="13309" width="9" style="13"/>
    <col min="13310" max="13310" width="10" style="13" customWidth="1"/>
    <col min="13311" max="13559" width="9" style="13"/>
    <col min="13560" max="13560" width="16.625" style="13" customWidth="1"/>
    <col min="13561" max="13565" width="9" style="13"/>
    <col min="13566" max="13566" width="10" style="13" customWidth="1"/>
    <col min="13567" max="13815" width="9" style="13"/>
    <col min="13816" max="13816" width="16.625" style="13" customWidth="1"/>
    <col min="13817" max="13821" width="9" style="13"/>
    <col min="13822" max="13822" width="10" style="13" customWidth="1"/>
    <col min="13823" max="14071" width="9" style="13"/>
    <col min="14072" max="14072" width="16.625" style="13" customWidth="1"/>
    <col min="14073" max="14077" width="9" style="13"/>
    <col min="14078" max="14078" width="10" style="13" customWidth="1"/>
    <col min="14079" max="14327" width="9" style="13"/>
    <col min="14328" max="14328" width="16.625" style="13" customWidth="1"/>
    <col min="14329" max="14333" width="9" style="13"/>
    <col min="14334" max="14334" width="10" style="13" customWidth="1"/>
    <col min="14335" max="14583" width="9" style="13"/>
    <col min="14584" max="14584" width="16.625" style="13" customWidth="1"/>
    <col min="14585" max="14589" width="9" style="13"/>
    <col min="14590" max="14590" width="10" style="13" customWidth="1"/>
    <col min="14591" max="14839" width="9" style="13"/>
    <col min="14840" max="14840" width="16.625" style="13" customWidth="1"/>
    <col min="14841" max="14845" width="9" style="13"/>
    <col min="14846" max="14846" width="10" style="13" customWidth="1"/>
    <col min="14847" max="15095" width="9" style="13"/>
    <col min="15096" max="15096" width="16.625" style="13" customWidth="1"/>
    <col min="15097" max="15101" width="9" style="13"/>
    <col min="15102" max="15102" width="10" style="13" customWidth="1"/>
    <col min="15103" max="15351" width="9" style="13"/>
    <col min="15352" max="15352" width="16.625" style="13" customWidth="1"/>
    <col min="15353" max="15357" width="9" style="13"/>
    <col min="15358" max="15358" width="10" style="13" customWidth="1"/>
    <col min="15359" max="15607" width="9" style="13"/>
    <col min="15608" max="15608" width="16.625" style="13" customWidth="1"/>
    <col min="15609" max="15613" width="9" style="13"/>
    <col min="15614" max="15614" width="10" style="13" customWidth="1"/>
    <col min="15615" max="15863" width="9" style="13"/>
    <col min="15864" max="15864" width="16.625" style="13" customWidth="1"/>
    <col min="15865" max="15869" width="9" style="13"/>
    <col min="15870" max="15870" width="10" style="13" customWidth="1"/>
    <col min="15871" max="16119" width="9" style="13"/>
    <col min="16120" max="16120" width="16.625" style="13" customWidth="1"/>
    <col min="16121" max="16125" width="9" style="13"/>
    <col min="16126" max="16126" width="10" style="13" customWidth="1"/>
    <col min="16127" max="16384" width="9" style="13"/>
  </cols>
  <sheetData>
    <row r="1" spans="1:25" ht="7.5" customHeight="1">
      <c r="E1" s="72"/>
      <c r="F1" s="72"/>
      <c r="G1" s="72"/>
      <c r="H1" s="72"/>
      <c r="I1" s="72"/>
      <c r="J1" s="72"/>
      <c r="K1" s="126"/>
      <c r="R1" s="72"/>
      <c r="T1" s="72"/>
      <c r="U1" s="72"/>
      <c r="V1" s="72"/>
      <c r="W1" s="72"/>
      <c r="X1" s="72"/>
      <c r="Y1" s="72"/>
    </row>
    <row r="2" spans="1:25" s="19" customFormat="1" ht="48.75" customHeight="1">
      <c r="A2" s="44" t="s">
        <v>74</v>
      </c>
      <c r="B2" s="44" t="s">
        <v>33</v>
      </c>
      <c r="C2" s="127" t="s">
        <v>34</v>
      </c>
      <c r="D2" s="127" t="s">
        <v>35</v>
      </c>
      <c r="E2" s="16" t="s">
        <v>134</v>
      </c>
      <c r="F2" s="16" t="s">
        <v>127</v>
      </c>
      <c r="G2" s="16" t="s">
        <v>125</v>
      </c>
      <c r="H2" s="121" t="s">
        <v>144</v>
      </c>
      <c r="I2" s="16" t="s">
        <v>128</v>
      </c>
      <c r="J2" s="16" t="s">
        <v>126</v>
      </c>
      <c r="K2" s="16" t="s">
        <v>129</v>
      </c>
      <c r="L2" s="16" t="s">
        <v>130</v>
      </c>
      <c r="M2" s="16" t="s">
        <v>131</v>
      </c>
      <c r="N2" s="16" t="s">
        <v>132</v>
      </c>
      <c r="O2" s="16" t="s">
        <v>133</v>
      </c>
      <c r="P2" s="121" t="s">
        <v>142</v>
      </c>
      <c r="Q2" s="121" t="s">
        <v>143</v>
      </c>
      <c r="R2" s="17" t="s">
        <v>139</v>
      </c>
      <c r="S2" s="17" t="s">
        <v>136</v>
      </c>
      <c r="T2" s="17" t="s">
        <v>137</v>
      </c>
      <c r="U2" s="17" t="s">
        <v>124</v>
      </c>
      <c r="V2" s="120" t="s">
        <v>138</v>
      </c>
      <c r="W2" s="119" t="s">
        <v>141</v>
      </c>
      <c r="X2" s="17" t="s">
        <v>140</v>
      </c>
      <c r="Y2" s="17" t="s">
        <v>135</v>
      </c>
    </row>
    <row r="3" spans="1:25">
      <c r="A3" s="13">
        <v>1</v>
      </c>
      <c r="B3" s="13">
        <v>1</v>
      </c>
      <c r="C3" s="20" t="s">
        <v>36</v>
      </c>
      <c r="D3" s="14" t="s">
        <v>75</v>
      </c>
      <c r="E3" s="21">
        <v>9.1</v>
      </c>
      <c r="F3" s="107">
        <v>242.6</v>
      </c>
      <c r="G3" s="109">
        <f>F3-25</f>
        <v>217.6</v>
      </c>
      <c r="H3" s="124">
        <f t="shared" ref="H3:H26" si="0">G3+K3+L3+M3+N3+O3</f>
        <v>278.17</v>
      </c>
      <c r="I3" s="107">
        <v>365.6</v>
      </c>
      <c r="J3" s="107">
        <f>I3-31.25</f>
        <v>334.35</v>
      </c>
      <c r="K3" s="107">
        <v>3.49</v>
      </c>
      <c r="L3" s="109">
        <v>29.92</v>
      </c>
      <c r="M3" s="110">
        <v>2.4</v>
      </c>
      <c r="N3" s="110">
        <v>23.88</v>
      </c>
      <c r="O3" s="110">
        <v>0.88</v>
      </c>
      <c r="P3" s="122">
        <f>(L3+M3)/(M3/100)</f>
        <v>1346.6666666666667</v>
      </c>
      <c r="Q3" s="122">
        <f>(N3+O3)/(O3/100)</f>
        <v>2813.6363636363631</v>
      </c>
      <c r="R3" s="23">
        <f t="shared" ref="R3:R26" si="1">((L3+M3)/(K3+L3+M3+N3+O3))*H3*(1/10)*(100/30)*(100/15)*(100/(100-14))</f>
        <v>383.54215486896885</v>
      </c>
      <c r="S3" s="22">
        <f t="shared" ref="S3:S26" si="2">(J3+H3)*(1/10)*(100/30)*(100/15)</f>
        <v>1361.1555555555558</v>
      </c>
      <c r="T3" s="56">
        <f t="shared" ref="T3:T26" si="3">((L3+M3)/(K3+L3+M3+N3+O3))*H3/(J3+H3)</f>
        <v>0.24232810999525062</v>
      </c>
      <c r="U3" s="22">
        <f t="shared" ref="U3:U26" si="4">E3*(100/15)*(100/30)</f>
        <v>202.22222222222223</v>
      </c>
      <c r="V3" s="23">
        <f t="shared" ref="V3:V26" si="5">W3*1000/U3</f>
        <v>209.95986732985247</v>
      </c>
      <c r="W3" s="23">
        <f t="shared" ref="W3:W26" si="6">R3*(1/Y3)*(100/X3)</f>
        <v>42.458550948925726</v>
      </c>
      <c r="X3" s="23">
        <f t="shared" ref="X3:X26" si="7">P3*100/(P3+Q3)</f>
        <v>32.369436958263535</v>
      </c>
      <c r="Y3" s="23">
        <f t="shared" ref="Y3:Y26" si="8">(M3/100)*1000*(100/(100-14))</f>
        <v>27.906976744186046</v>
      </c>
    </row>
    <row r="4" spans="1:25">
      <c r="A4" s="13">
        <v>2</v>
      </c>
      <c r="B4" s="13">
        <v>1</v>
      </c>
      <c r="C4" s="20" t="s">
        <v>36</v>
      </c>
      <c r="D4" s="14" t="s">
        <v>76</v>
      </c>
      <c r="E4" s="21">
        <v>8.1</v>
      </c>
      <c r="F4" s="107">
        <v>165.79</v>
      </c>
      <c r="G4" s="110">
        <f t="shared" ref="G4:G26" si="9">F4-25</f>
        <v>140.79</v>
      </c>
      <c r="H4" s="124">
        <f t="shared" si="0"/>
        <v>176.07</v>
      </c>
      <c r="I4" s="107">
        <v>385.92</v>
      </c>
      <c r="J4" s="107">
        <f t="shared" ref="J4:J26" si="10">I4-31.25</f>
        <v>354.67</v>
      </c>
      <c r="K4" s="107">
        <v>2.31</v>
      </c>
      <c r="L4" s="110">
        <v>26.49</v>
      </c>
      <c r="M4" s="110">
        <v>1.82</v>
      </c>
      <c r="N4" s="110">
        <v>4.13</v>
      </c>
      <c r="O4" s="110">
        <v>0.53</v>
      </c>
      <c r="P4" s="122">
        <f t="shared" ref="P4:P26" si="11">(L4+M4)/(M4/100)</f>
        <v>1555.4945054945053</v>
      </c>
      <c r="Q4" s="122">
        <f t="shared" ref="Q4:Q26" si="12">(N4+O4)/(O4/100)</f>
        <v>879.24528301886789</v>
      </c>
      <c r="R4" s="23">
        <f t="shared" si="1"/>
        <v>365.07802474995174</v>
      </c>
      <c r="S4" s="22">
        <f t="shared" si="2"/>
        <v>1179.4222222222224</v>
      </c>
      <c r="T4" s="56">
        <f t="shared" si="3"/>
        <v>0.2662041594344336</v>
      </c>
      <c r="U4" s="22">
        <f t="shared" si="4"/>
        <v>180</v>
      </c>
      <c r="V4" s="23">
        <f t="shared" si="5"/>
        <v>150.01141995029175</v>
      </c>
      <c r="W4" s="23">
        <f t="shared" si="6"/>
        <v>27.002055591052514</v>
      </c>
      <c r="X4" s="23">
        <f t="shared" si="7"/>
        <v>63.88750505631134</v>
      </c>
      <c r="Y4" s="23">
        <f t="shared" si="8"/>
        <v>21.162790697674421</v>
      </c>
    </row>
    <row r="5" spans="1:25">
      <c r="A5" s="13">
        <v>3</v>
      </c>
      <c r="B5" s="13">
        <v>1</v>
      </c>
      <c r="C5" s="20" t="s">
        <v>36</v>
      </c>
      <c r="D5" s="14" t="s">
        <v>40</v>
      </c>
      <c r="E5" s="21">
        <v>10.3</v>
      </c>
      <c r="F5" s="107">
        <v>310.89999999999998</v>
      </c>
      <c r="G5" s="110">
        <f t="shared" si="9"/>
        <v>285.89999999999998</v>
      </c>
      <c r="H5" s="124">
        <f t="shared" si="0"/>
        <v>362.12999999999994</v>
      </c>
      <c r="I5" s="107">
        <v>314.62</v>
      </c>
      <c r="J5" s="107">
        <f t="shared" si="10"/>
        <v>283.37</v>
      </c>
      <c r="K5" s="107">
        <v>3.49</v>
      </c>
      <c r="L5" s="110">
        <v>49.15</v>
      </c>
      <c r="M5" s="110">
        <v>2.21</v>
      </c>
      <c r="N5" s="110">
        <v>20.96</v>
      </c>
      <c r="O5" s="110">
        <v>0.42</v>
      </c>
      <c r="P5" s="122">
        <f t="shared" si="11"/>
        <v>2323.9819004524888</v>
      </c>
      <c r="Q5" s="122">
        <f t="shared" si="12"/>
        <v>5090.4761904761917</v>
      </c>
      <c r="R5" s="23">
        <f t="shared" si="1"/>
        <v>630.45288279960585</v>
      </c>
      <c r="S5" s="22">
        <f t="shared" si="2"/>
        <v>1434.4444444444443</v>
      </c>
      <c r="T5" s="56">
        <f t="shared" si="3"/>
        <v>0.37797872291781165</v>
      </c>
      <c r="U5" s="22">
        <f t="shared" si="4"/>
        <v>228.88888888888891</v>
      </c>
      <c r="V5" s="23">
        <f t="shared" si="5"/>
        <v>341.96430430493342</v>
      </c>
      <c r="W5" s="23">
        <f t="shared" si="6"/>
        <v>78.271829652018098</v>
      </c>
      <c r="X5" s="23">
        <f t="shared" si="7"/>
        <v>31.343921186847034</v>
      </c>
      <c r="Y5" s="23">
        <f t="shared" si="8"/>
        <v>25.697674418604649</v>
      </c>
    </row>
    <row r="6" spans="1:25">
      <c r="A6" s="13">
        <v>4</v>
      </c>
      <c r="B6" s="13">
        <v>1</v>
      </c>
      <c r="C6" s="20" t="s">
        <v>36</v>
      </c>
      <c r="D6" s="14" t="s">
        <v>77</v>
      </c>
      <c r="E6" s="21">
        <v>12.5</v>
      </c>
      <c r="F6" s="107">
        <v>329.84</v>
      </c>
      <c r="G6" s="110">
        <f t="shared" si="9"/>
        <v>304.83999999999997</v>
      </c>
      <c r="H6" s="124">
        <f t="shared" si="0"/>
        <v>384.25000000000006</v>
      </c>
      <c r="I6" s="107">
        <v>326.12</v>
      </c>
      <c r="J6" s="107">
        <f t="shared" si="10"/>
        <v>294.87</v>
      </c>
      <c r="K6" s="107">
        <v>3.86</v>
      </c>
      <c r="L6" s="110">
        <v>55.1</v>
      </c>
      <c r="M6" s="110">
        <v>2.41</v>
      </c>
      <c r="N6" s="110">
        <v>16.920000000000002</v>
      </c>
      <c r="O6" s="110">
        <v>1.1200000000000001</v>
      </c>
      <c r="P6" s="122">
        <f t="shared" si="11"/>
        <v>2386.3070539419091</v>
      </c>
      <c r="Q6" s="122">
        <f t="shared" si="12"/>
        <v>1610.7142857142858</v>
      </c>
      <c r="R6" s="23">
        <f t="shared" si="1"/>
        <v>719.06985529911015</v>
      </c>
      <c r="S6" s="22">
        <f t="shared" si="2"/>
        <v>1509.1555555555562</v>
      </c>
      <c r="T6" s="56">
        <f t="shared" si="3"/>
        <v>0.40976562905047048</v>
      </c>
      <c r="U6" s="22">
        <f t="shared" si="4"/>
        <v>277.77777777777783</v>
      </c>
      <c r="V6" s="23">
        <f t="shared" si="5"/>
        <v>154.72665404990732</v>
      </c>
      <c r="W6" s="23">
        <f t="shared" si="6"/>
        <v>42.979626124974267</v>
      </c>
      <c r="X6" s="23">
        <f t="shared" si="7"/>
        <v>59.702134443624665</v>
      </c>
      <c r="Y6" s="23">
        <f t="shared" si="8"/>
        <v>28.02325581395349</v>
      </c>
    </row>
    <row r="7" spans="1:25">
      <c r="A7" s="13">
        <v>5</v>
      </c>
      <c r="B7" s="13">
        <v>1</v>
      </c>
      <c r="C7" s="20" t="s">
        <v>37</v>
      </c>
      <c r="D7" s="14" t="s">
        <v>75</v>
      </c>
      <c r="E7" s="21">
        <v>7.6</v>
      </c>
      <c r="F7" s="107">
        <v>243.62</v>
      </c>
      <c r="G7" s="110">
        <f t="shared" si="9"/>
        <v>218.62</v>
      </c>
      <c r="H7" s="124">
        <f t="shared" si="0"/>
        <v>271.47000000000003</v>
      </c>
      <c r="I7" s="107">
        <v>289.52999999999997</v>
      </c>
      <c r="J7" s="107">
        <f t="shared" si="10"/>
        <v>258.27999999999997</v>
      </c>
      <c r="K7" s="107">
        <v>2.76</v>
      </c>
      <c r="L7" s="110">
        <v>26.42</v>
      </c>
      <c r="M7" s="110">
        <v>2.4500000000000002</v>
      </c>
      <c r="N7" s="110">
        <v>20.100000000000001</v>
      </c>
      <c r="O7" s="110">
        <v>1.1200000000000001</v>
      </c>
      <c r="P7" s="122">
        <f t="shared" si="11"/>
        <v>1178.3673469387754</v>
      </c>
      <c r="Q7" s="122">
        <f t="shared" si="12"/>
        <v>1894.6428571428571</v>
      </c>
      <c r="R7" s="23">
        <f t="shared" si="1"/>
        <v>383.18867938365872</v>
      </c>
      <c r="S7" s="22">
        <f t="shared" si="2"/>
        <v>1177.2222222222224</v>
      </c>
      <c r="T7" s="56">
        <f t="shared" si="3"/>
        <v>0.27993207913445189</v>
      </c>
      <c r="U7" s="22">
        <f t="shared" si="4"/>
        <v>168.88888888888889</v>
      </c>
      <c r="V7" s="23">
        <f t="shared" si="5"/>
        <v>207.69558335458873</v>
      </c>
      <c r="W7" s="23">
        <f t="shared" si="6"/>
        <v>35.077476299886094</v>
      </c>
      <c r="X7" s="23">
        <f t="shared" si="7"/>
        <v>38.34570237917351</v>
      </c>
      <c r="Y7" s="23">
        <f t="shared" si="8"/>
        <v>28.488372093023258</v>
      </c>
    </row>
    <row r="8" spans="1:25">
      <c r="A8" s="13">
        <v>6</v>
      </c>
      <c r="B8" s="13">
        <v>1</v>
      </c>
      <c r="C8" s="20" t="s">
        <v>37</v>
      </c>
      <c r="D8" s="14" t="s">
        <v>40</v>
      </c>
      <c r="E8" s="21">
        <v>9.8000000000000007</v>
      </c>
      <c r="F8" s="107">
        <v>254.1</v>
      </c>
      <c r="G8" s="110">
        <f t="shared" si="9"/>
        <v>229.1</v>
      </c>
      <c r="H8" s="124">
        <f t="shared" si="0"/>
        <v>291.54000000000002</v>
      </c>
      <c r="I8" s="107">
        <v>252.05</v>
      </c>
      <c r="J8" s="107">
        <f t="shared" si="10"/>
        <v>220.8</v>
      </c>
      <c r="K8" s="107">
        <v>2.86</v>
      </c>
      <c r="L8" s="110">
        <v>42.07</v>
      </c>
      <c r="M8" s="110">
        <v>2.3199999999999998</v>
      </c>
      <c r="N8" s="110">
        <v>14.07</v>
      </c>
      <c r="O8" s="110">
        <v>1.1200000000000001</v>
      </c>
      <c r="P8" s="122">
        <f t="shared" si="11"/>
        <v>1913.3620689655174</v>
      </c>
      <c r="Q8" s="122">
        <f t="shared" si="12"/>
        <v>1356.25</v>
      </c>
      <c r="R8" s="23">
        <f t="shared" si="1"/>
        <v>535.5616058082428</v>
      </c>
      <c r="S8" s="22">
        <f t="shared" si="2"/>
        <v>1138.5333333333335</v>
      </c>
      <c r="T8" s="56">
        <f t="shared" si="3"/>
        <v>0.40454062038449057</v>
      </c>
      <c r="U8" s="22">
        <f t="shared" si="4"/>
        <v>217.77777777777783</v>
      </c>
      <c r="V8" s="23">
        <f t="shared" si="5"/>
        <v>155.77774297386011</v>
      </c>
      <c r="W8" s="23">
        <f t="shared" si="6"/>
        <v>33.924930692085098</v>
      </c>
      <c r="X8" s="23">
        <f t="shared" si="7"/>
        <v>58.519543866587576</v>
      </c>
      <c r="Y8" s="23">
        <f t="shared" si="8"/>
        <v>26.976744186046513</v>
      </c>
    </row>
    <row r="9" spans="1:25">
      <c r="A9" s="13">
        <v>7</v>
      </c>
      <c r="B9" s="13">
        <v>1</v>
      </c>
      <c r="C9" s="20" t="s">
        <v>37</v>
      </c>
      <c r="D9" s="14" t="s">
        <v>77</v>
      </c>
      <c r="E9" s="21">
        <v>10.5</v>
      </c>
      <c r="F9" s="107">
        <v>264.8</v>
      </c>
      <c r="G9" s="110">
        <f t="shared" si="9"/>
        <v>239.8</v>
      </c>
      <c r="H9" s="124">
        <f t="shared" si="0"/>
        <v>305.22000000000003</v>
      </c>
      <c r="I9" s="107">
        <v>250.14</v>
      </c>
      <c r="J9" s="107">
        <f t="shared" si="10"/>
        <v>218.89</v>
      </c>
      <c r="K9" s="107">
        <v>2.91</v>
      </c>
      <c r="L9" s="110">
        <v>51.45</v>
      </c>
      <c r="M9" s="110">
        <v>2.5</v>
      </c>
      <c r="N9" s="110">
        <v>7.71</v>
      </c>
      <c r="O9" s="110">
        <v>0.85</v>
      </c>
      <c r="P9" s="122">
        <f t="shared" si="11"/>
        <v>2158</v>
      </c>
      <c r="Q9" s="122">
        <f t="shared" si="12"/>
        <v>1007.0588235294117</v>
      </c>
      <c r="R9" s="23">
        <f t="shared" si="1"/>
        <v>650.40359371408158</v>
      </c>
      <c r="S9" s="22">
        <f t="shared" si="2"/>
        <v>1164.6888888888891</v>
      </c>
      <c r="T9" s="56">
        <f t="shared" si="3"/>
        <v>0.48025450910562573</v>
      </c>
      <c r="U9" s="22">
        <f t="shared" si="4"/>
        <v>233.33333333333334</v>
      </c>
      <c r="V9" s="23">
        <f t="shared" si="5"/>
        <v>140.63549142065884</v>
      </c>
      <c r="W9" s="23">
        <f t="shared" si="6"/>
        <v>32.814947998153727</v>
      </c>
      <c r="X9" s="23">
        <f t="shared" si="7"/>
        <v>68.181987138980787</v>
      </c>
      <c r="Y9" s="23">
        <f t="shared" si="8"/>
        <v>29.069767441860467</v>
      </c>
    </row>
    <row r="10" spans="1:25">
      <c r="A10" s="13">
        <v>8</v>
      </c>
      <c r="B10" s="13">
        <v>1</v>
      </c>
      <c r="C10" s="20" t="s">
        <v>37</v>
      </c>
      <c r="D10" s="14" t="s">
        <v>76</v>
      </c>
      <c r="E10" s="21">
        <v>7.9</v>
      </c>
      <c r="F10" s="107">
        <v>166</v>
      </c>
      <c r="G10" s="110">
        <f t="shared" si="9"/>
        <v>141</v>
      </c>
      <c r="H10" s="124">
        <f t="shared" si="0"/>
        <v>174.54999999999998</v>
      </c>
      <c r="I10" s="107">
        <v>323.74</v>
      </c>
      <c r="J10" s="107">
        <f t="shared" si="10"/>
        <v>292.49</v>
      </c>
      <c r="K10" s="107">
        <v>2.44</v>
      </c>
      <c r="L10" s="110">
        <v>26.37</v>
      </c>
      <c r="M10" s="110">
        <v>1.88</v>
      </c>
      <c r="N10" s="110">
        <v>2.2599999999999998</v>
      </c>
      <c r="O10" s="110">
        <v>0.6</v>
      </c>
      <c r="P10" s="122">
        <f t="shared" si="11"/>
        <v>1502.6595744680853</v>
      </c>
      <c r="Q10" s="122">
        <f t="shared" si="12"/>
        <v>476.66666666666663</v>
      </c>
      <c r="R10" s="23">
        <f t="shared" si="1"/>
        <v>379.78238349950129</v>
      </c>
      <c r="S10" s="22">
        <f t="shared" si="2"/>
        <v>1037.8666666666668</v>
      </c>
      <c r="T10" s="56">
        <f t="shared" si="3"/>
        <v>0.31469634809503899</v>
      </c>
      <c r="U10" s="22">
        <f t="shared" si="4"/>
        <v>175.55555555555557</v>
      </c>
      <c r="V10" s="23">
        <f t="shared" si="5"/>
        <v>130.35197622670526</v>
      </c>
      <c r="W10" s="23">
        <f t="shared" si="6"/>
        <v>22.884013604243812</v>
      </c>
      <c r="X10" s="23">
        <f t="shared" si="7"/>
        <v>75.917731157174345</v>
      </c>
      <c r="Y10" s="23">
        <f t="shared" si="8"/>
        <v>21.860465116279066</v>
      </c>
    </row>
    <row r="11" spans="1:25">
      <c r="A11" s="13">
        <v>9</v>
      </c>
      <c r="B11" s="13">
        <v>2</v>
      </c>
      <c r="C11" s="20" t="s">
        <v>36</v>
      </c>
      <c r="D11" s="14" t="s">
        <v>77</v>
      </c>
      <c r="E11" s="21">
        <v>12.4</v>
      </c>
      <c r="F11" s="107">
        <v>280.42</v>
      </c>
      <c r="G11" s="110">
        <f t="shared" si="9"/>
        <v>255.42000000000002</v>
      </c>
      <c r="H11" s="124">
        <f t="shared" si="0"/>
        <v>333.48999999999995</v>
      </c>
      <c r="I11" s="107">
        <v>304.52</v>
      </c>
      <c r="J11" s="107">
        <f t="shared" si="10"/>
        <v>273.27</v>
      </c>
      <c r="K11" s="107">
        <v>3.88</v>
      </c>
      <c r="L11" s="110">
        <v>54.12</v>
      </c>
      <c r="M11" s="110">
        <v>2.34</v>
      </c>
      <c r="N11" s="110">
        <v>17.03</v>
      </c>
      <c r="O11" s="110">
        <v>0.7</v>
      </c>
      <c r="P11" s="122">
        <f t="shared" si="11"/>
        <v>2412.8205128205127</v>
      </c>
      <c r="Q11" s="122">
        <f t="shared" si="12"/>
        <v>2532.8571428571431</v>
      </c>
      <c r="R11" s="23">
        <f t="shared" si="1"/>
        <v>623.20157918306256</v>
      </c>
      <c r="S11" s="22">
        <f t="shared" si="2"/>
        <v>1348.3555555555558</v>
      </c>
      <c r="T11" s="56">
        <f t="shared" si="3"/>
        <v>0.39748666877158212</v>
      </c>
      <c r="U11" s="22">
        <f t="shared" si="4"/>
        <v>275.5555555555556</v>
      </c>
      <c r="V11" s="23">
        <f t="shared" si="5"/>
        <v>170.37377967166987</v>
      </c>
      <c r="W11" s="23">
        <f t="shared" si="6"/>
        <v>46.947441509526811</v>
      </c>
      <c r="X11" s="23">
        <f t="shared" si="7"/>
        <v>48.786449113815294</v>
      </c>
      <c r="Y11" s="23">
        <f t="shared" si="8"/>
        <v>27.209302325581394</v>
      </c>
    </row>
    <row r="12" spans="1:25">
      <c r="A12" s="13">
        <v>10</v>
      </c>
      <c r="B12" s="13">
        <v>2</v>
      </c>
      <c r="C12" s="20" t="s">
        <v>36</v>
      </c>
      <c r="D12" s="14" t="s">
        <v>76</v>
      </c>
      <c r="E12" s="21">
        <v>7.9</v>
      </c>
      <c r="F12" s="107">
        <v>158.13</v>
      </c>
      <c r="G12" s="110">
        <f t="shared" si="9"/>
        <v>133.13</v>
      </c>
      <c r="H12" s="124">
        <f t="shared" si="0"/>
        <v>161.87</v>
      </c>
      <c r="I12" s="107">
        <v>349.59</v>
      </c>
      <c r="J12" s="107">
        <f t="shared" si="10"/>
        <v>318.33999999999997</v>
      </c>
      <c r="K12" s="107">
        <v>2.16</v>
      </c>
      <c r="L12" s="110">
        <v>21.77</v>
      </c>
      <c r="M12" s="110">
        <v>1.72</v>
      </c>
      <c r="N12" s="110">
        <v>2.69</v>
      </c>
      <c r="O12" s="110">
        <v>0.4</v>
      </c>
      <c r="P12" s="122">
        <f t="shared" si="11"/>
        <v>1365.6976744186045</v>
      </c>
      <c r="Q12" s="122">
        <f t="shared" si="12"/>
        <v>772.5</v>
      </c>
      <c r="R12" s="23">
        <f t="shared" si="1"/>
        <v>341.86264990047101</v>
      </c>
      <c r="S12" s="22">
        <f t="shared" si="2"/>
        <v>1067.1333333333334</v>
      </c>
      <c r="T12" s="56">
        <f t="shared" si="3"/>
        <v>0.27550622750772008</v>
      </c>
      <c r="U12" s="22">
        <f t="shared" si="4"/>
        <v>175.55555555555557</v>
      </c>
      <c r="V12" s="23">
        <f t="shared" si="5"/>
        <v>152.44049996834983</v>
      </c>
      <c r="W12" s="23">
        <f t="shared" si="6"/>
        <v>26.761776661110307</v>
      </c>
      <c r="X12" s="23">
        <f t="shared" si="7"/>
        <v>63.871441389999184</v>
      </c>
      <c r="Y12" s="23">
        <f t="shared" si="8"/>
        <v>20</v>
      </c>
    </row>
    <row r="13" spans="1:25">
      <c r="A13" s="13">
        <v>11</v>
      </c>
      <c r="B13" s="13">
        <v>2</v>
      </c>
      <c r="C13" s="20" t="s">
        <v>36</v>
      </c>
      <c r="D13" s="14" t="s">
        <v>40</v>
      </c>
      <c r="E13" s="21">
        <v>11.4</v>
      </c>
      <c r="F13" s="107">
        <v>316.72000000000003</v>
      </c>
      <c r="G13" s="110">
        <f t="shared" si="9"/>
        <v>291.72000000000003</v>
      </c>
      <c r="H13" s="124">
        <f t="shared" si="0"/>
        <v>370.95</v>
      </c>
      <c r="I13" s="107">
        <v>338.75</v>
      </c>
      <c r="J13" s="107">
        <f t="shared" si="10"/>
        <v>307.5</v>
      </c>
      <c r="K13" s="107">
        <v>3.63</v>
      </c>
      <c r="L13" s="110">
        <v>53.4</v>
      </c>
      <c r="M13" s="110">
        <v>2.23</v>
      </c>
      <c r="N13" s="110">
        <v>19.34</v>
      </c>
      <c r="O13" s="110">
        <v>0.63</v>
      </c>
      <c r="P13" s="122">
        <f t="shared" si="11"/>
        <v>2494.6188340807171</v>
      </c>
      <c r="Q13" s="122">
        <f t="shared" si="12"/>
        <v>3169.8412698412694</v>
      </c>
      <c r="R13" s="23">
        <f t="shared" si="1"/>
        <v>673.01355977641413</v>
      </c>
      <c r="S13" s="22">
        <f t="shared" si="2"/>
        <v>1507.6666666666672</v>
      </c>
      <c r="T13" s="56">
        <f t="shared" si="3"/>
        <v>0.38389895737854252</v>
      </c>
      <c r="U13" s="22">
        <f t="shared" si="4"/>
        <v>253.33333333333334</v>
      </c>
      <c r="V13" s="23">
        <f t="shared" si="5"/>
        <v>232.6373223360217</v>
      </c>
      <c r="W13" s="23">
        <f t="shared" si="6"/>
        <v>58.934788325125496</v>
      </c>
      <c r="X13" s="23">
        <f t="shared" si="7"/>
        <v>44.039834129178182</v>
      </c>
      <c r="Y13" s="23">
        <f t="shared" si="8"/>
        <v>25.930232558139537</v>
      </c>
    </row>
    <row r="14" spans="1:25">
      <c r="A14" s="13">
        <v>12</v>
      </c>
      <c r="B14" s="13">
        <v>2</v>
      </c>
      <c r="C14" s="20" t="s">
        <v>36</v>
      </c>
      <c r="D14" s="14" t="s">
        <v>75</v>
      </c>
      <c r="E14" s="21">
        <v>8</v>
      </c>
      <c r="F14" s="107">
        <v>241.4</v>
      </c>
      <c r="G14" s="110">
        <f t="shared" si="9"/>
        <v>216.4</v>
      </c>
      <c r="H14" s="124">
        <f t="shared" si="0"/>
        <v>272.73000000000008</v>
      </c>
      <c r="I14" s="107">
        <v>379.64</v>
      </c>
      <c r="J14" s="107">
        <f t="shared" si="10"/>
        <v>348.39</v>
      </c>
      <c r="K14" s="107">
        <v>3.08</v>
      </c>
      <c r="L14" s="110">
        <v>19.61</v>
      </c>
      <c r="M14" s="110">
        <v>2.36</v>
      </c>
      <c r="N14" s="110">
        <v>30.37</v>
      </c>
      <c r="O14" s="110">
        <v>0.91</v>
      </c>
      <c r="P14" s="122">
        <f t="shared" si="11"/>
        <v>930.93220338983053</v>
      </c>
      <c r="Q14" s="122">
        <f t="shared" si="12"/>
        <v>3437.3626373626375</v>
      </c>
      <c r="R14" s="23">
        <f t="shared" si="1"/>
        <v>274.86044997846312</v>
      </c>
      <c r="S14" s="22">
        <f t="shared" si="2"/>
        <v>1380.2666666666671</v>
      </c>
      <c r="T14" s="56">
        <f t="shared" si="3"/>
        <v>0.1712567525464728</v>
      </c>
      <c r="U14" s="22">
        <f t="shared" si="4"/>
        <v>177.7777777777778</v>
      </c>
      <c r="V14" s="23">
        <f t="shared" si="5"/>
        <v>264.37179387502687</v>
      </c>
      <c r="W14" s="23">
        <f t="shared" si="6"/>
        <v>46.999430022227003</v>
      </c>
      <c r="X14" s="23">
        <f t="shared" si="7"/>
        <v>21.311111940179185</v>
      </c>
      <c r="Y14" s="23">
        <f t="shared" si="8"/>
        <v>27.441860465116278</v>
      </c>
    </row>
    <row r="15" spans="1:25">
      <c r="A15" s="13">
        <v>13</v>
      </c>
      <c r="B15" s="13">
        <v>2</v>
      </c>
      <c r="C15" s="20" t="s">
        <v>37</v>
      </c>
      <c r="D15" s="14" t="s">
        <v>76</v>
      </c>
      <c r="E15" s="21">
        <v>6.3</v>
      </c>
      <c r="F15" s="107">
        <v>129</v>
      </c>
      <c r="G15" s="110">
        <f t="shared" si="9"/>
        <v>104</v>
      </c>
      <c r="H15" s="124">
        <f t="shared" si="0"/>
        <v>123.83999999999999</v>
      </c>
      <c r="I15" s="107">
        <v>281.19</v>
      </c>
      <c r="J15" s="107">
        <f t="shared" si="10"/>
        <v>249.94</v>
      </c>
      <c r="K15" s="107">
        <v>1.36</v>
      </c>
      <c r="L15" s="110">
        <v>15.22</v>
      </c>
      <c r="M15" s="110">
        <v>1.91</v>
      </c>
      <c r="N15" s="110">
        <v>0.86</v>
      </c>
      <c r="O15" s="110">
        <v>0.49</v>
      </c>
      <c r="P15" s="122">
        <f t="shared" si="11"/>
        <v>896.85863874345546</v>
      </c>
      <c r="Q15" s="122">
        <f t="shared" si="12"/>
        <v>275.51020408163271</v>
      </c>
      <c r="R15" s="23">
        <f t="shared" si="1"/>
        <v>276.29032258064518</v>
      </c>
      <c r="S15" s="22">
        <f t="shared" si="2"/>
        <v>830.62222222222226</v>
      </c>
      <c r="T15" s="56">
        <f t="shared" si="3"/>
        <v>0.28606226881777963</v>
      </c>
      <c r="U15" s="22">
        <f t="shared" si="4"/>
        <v>140</v>
      </c>
      <c r="V15" s="23">
        <f t="shared" si="5"/>
        <v>116.15636000340737</v>
      </c>
      <c r="W15" s="23">
        <f t="shared" si="6"/>
        <v>16.261890400477032</v>
      </c>
      <c r="X15" s="23">
        <f t="shared" si="7"/>
        <v>76.499699239897197</v>
      </c>
      <c r="Y15" s="23">
        <f t="shared" si="8"/>
        <v>22.209302325581394</v>
      </c>
    </row>
    <row r="16" spans="1:25">
      <c r="A16" s="13">
        <v>14</v>
      </c>
      <c r="B16" s="13">
        <v>2</v>
      </c>
      <c r="C16" s="20" t="s">
        <v>37</v>
      </c>
      <c r="D16" s="14" t="s">
        <v>40</v>
      </c>
      <c r="E16" s="21">
        <v>8.8000000000000007</v>
      </c>
      <c r="F16" s="107">
        <v>270.83999999999997</v>
      </c>
      <c r="G16" s="110">
        <f t="shared" si="9"/>
        <v>245.83999999999997</v>
      </c>
      <c r="H16" s="124">
        <f t="shared" si="0"/>
        <v>312.83999999999997</v>
      </c>
      <c r="I16" s="107">
        <v>250.98500000000001</v>
      </c>
      <c r="J16" s="107">
        <f t="shared" si="10"/>
        <v>219.73500000000001</v>
      </c>
      <c r="K16" s="107">
        <v>3.03</v>
      </c>
      <c r="L16" s="110">
        <v>46.15</v>
      </c>
      <c r="M16" s="110">
        <v>2.2000000000000002</v>
      </c>
      <c r="N16" s="110">
        <v>14.95</v>
      </c>
      <c r="O16" s="110">
        <v>0.67</v>
      </c>
      <c r="P16" s="122">
        <f t="shared" si="11"/>
        <v>2197.7272727272725</v>
      </c>
      <c r="Q16" s="122">
        <f t="shared" si="12"/>
        <v>2331.3432835820895</v>
      </c>
      <c r="R16" s="23">
        <f t="shared" si="1"/>
        <v>583.35508503991673</v>
      </c>
      <c r="S16" s="22">
        <f t="shared" si="2"/>
        <v>1183.5000000000002</v>
      </c>
      <c r="T16" s="56">
        <f t="shared" si="3"/>
        <v>0.42389976606195884</v>
      </c>
      <c r="U16" s="22">
        <f t="shared" si="4"/>
        <v>195.55555555555557</v>
      </c>
      <c r="V16" s="23">
        <f t="shared" si="5"/>
        <v>240.31113175641454</v>
      </c>
      <c r="W16" s="23">
        <f t="shared" si="6"/>
        <v>46.994176876809959</v>
      </c>
      <c r="X16" s="23">
        <f t="shared" si="7"/>
        <v>48.524906940689206</v>
      </c>
      <c r="Y16" s="23">
        <f t="shared" si="8"/>
        <v>25.581395348837216</v>
      </c>
    </row>
    <row r="17" spans="1:25">
      <c r="A17" s="13">
        <v>15</v>
      </c>
      <c r="B17" s="13">
        <v>2</v>
      </c>
      <c r="C17" s="20" t="s">
        <v>37</v>
      </c>
      <c r="D17" s="14" t="s">
        <v>75</v>
      </c>
      <c r="E17" s="21">
        <v>7.3</v>
      </c>
      <c r="F17" s="107">
        <v>257.02</v>
      </c>
      <c r="G17" s="110">
        <f t="shared" si="9"/>
        <v>232.01999999999998</v>
      </c>
      <c r="H17" s="124">
        <f t="shared" si="0"/>
        <v>279.89999999999998</v>
      </c>
      <c r="I17" s="107">
        <v>294.19</v>
      </c>
      <c r="J17" s="107">
        <f t="shared" si="10"/>
        <v>262.94</v>
      </c>
      <c r="K17" s="107">
        <v>2.63</v>
      </c>
      <c r="L17" s="110">
        <v>19.95</v>
      </c>
      <c r="M17" s="110">
        <v>2.54</v>
      </c>
      <c r="N17" s="110">
        <v>21.83</v>
      </c>
      <c r="O17" s="110">
        <v>0.93</v>
      </c>
      <c r="P17" s="122">
        <f t="shared" si="11"/>
        <v>885.43307086614175</v>
      </c>
      <c r="Q17" s="122">
        <f t="shared" si="12"/>
        <v>2447.311827956989</v>
      </c>
      <c r="R17" s="23">
        <f t="shared" si="1"/>
        <v>339.72479648734242</v>
      </c>
      <c r="S17" s="22">
        <f t="shared" si="2"/>
        <v>1206.3111111111111</v>
      </c>
      <c r="T17" s="56">
        <f t="shared" si="3"/>
        <v>0.24219566767482409</v>
      </c>
      <c r="U17" s="22">
        <f t="shared" si="4"/>
        <v>162.22222222222223</v>
      </c>
      <c r="V17" s="23">
        <f t="shared" si="5"/>
        <v>266.88733740189349</v>
      </c>
      <c r="W17" s="23">
        <f t="shared" si="6"/>
        <v>43.295056956307171</v>
      </c>
      <c r="X17" s="23">
        <f t="shared" si="7"/>
        <v>26.567682128290368</v>
      </c>
      <c r="Y17" s="23">
        <f t="shared" si="8"/>
        <v>29.534883720930232</v>
      </c>
    </row>
    <row r="18" spans="1:25">
      <c r="A18" s="13">
        <v>16</v>
      </c>
      <c r="B18" s="13">
        <v>2</v>
      </c>
      <c r="C18" s="20" t="s">
        <v>37</v>
      </c>
      <c r="D18" s="14" t="s">
        <v>77</v>
      </c>
      <c r="E18" s="21">
        <v>12.3</v>
      </c>
      <c r="F18" s="107">
        <v>341.5</v>
      </c>
      <c r="G18" s="110">
        <f t="shared" si="9"/>
        <v>316.5</v>
      </c>
      <c r="H18" s="124">
        <f t="shared" si="0"/>
        <v>383.82000000000005</v>
      </c>
      <c r="I18" s="107">
        <v>303.24</v>
      </c>
      <c r="J18" s="107">
        <f t="shared" si="10"/>
        <v>271.99</v>
      </c>
      <c r="K18" s="107">
        <v>3.06</v>
      </c>
      <c r="L18" s="110">
        <v>51.23</v>
      </c>
      <c r="M18" s="110">
        <v>2.4700000000000002</v>
      </c>
      <c r="N18" s="110">
        <v>9.75</v>
      </c>
      <c r="O18" s="110">
        <v>0.81</v>
      </c>
      <c r="P18" s="122">
        <f t="shared" si="11"/>
        <v>2174.0890688259105</v>
      </c>
      <c r="Q18" s="122">
        <f t="shared" si="12"/>
        <v>1303.7037037037035</v>
      </c>
      <c r="R18" s="23">
        <f t="shared" si="1"/>
        <v>791.12810733877802</v>
      </c>
      <c r="S18" s="22">
        <f t="shared" si="2"/>
        <v>1457.3555555555558</v>
      </c>
      <c r="T18" s="56">
        <f t="shared" si="3"/>
        <v>0.46685256025389521</v>
      </c>
      <c r="U18" s="22">
        <f t="shared" si="4"/>
        <v>273.33333333333337</v>
      </c>
      <c r="V18" s="23">
        <f t="shared" si="5"/>
        <v>161.2063270138396</v>
      </c>
      <c r="W18" s="23">
        <f t="shared" si="6"/>
        <v>44.063062717116161</v>
      </c>
      <c r="X18" s="23">
        <f t="shared" si="7"/>
        <v>62.513473660610344</v>
      </c>
      <c r="Y18" s="23">
        <f t="shared" si="8"/>
        <v>28.720930232558146</v>
      </c>
    </row>
    <row r="19" spans="1:25">
      <c r="A19" s="13">
        <v>17</v>
      </c>
      <c r="B19" s="13">
        <v>3</v>
      </c>
      <c r="C19" s="20" t="s">
        <v>36</v>
      </c>
      <c r="D19" s="14" t="s">
        <v>77</v>
      </c>
      <c r="E19" s="21">
        <v>12.4</v>
      </c>
      <c r="F19" s="107">
        <v>302.62</v>
      </c>
      <c r="G19" s="110">
        <f t="shared" si="9"/>
        <v>277.62</v>
      </c>
      <c r="H19" s="124">
        <f t="shared" si="0"/>
        <v>334.19999999999993</v>
      </c>
      <c r="I19" s="107">
        <v>316.35000000000002</v>
      </c>
      <c r="J19" s="107">
        <f t="shared" si="10"/>
        <v>285.10000000000002</v>
      </c>
      <c r="K19" s="107">
        <v>2.65</v>
      </c>
      <c r="L19" s="110">
        <v>38.979999999999997</v>
      </c>
      <c r="M19" s="110">
        <v>2.46</v>
      </c>
      <c r="N19" s="110">
        <v>11.71</v>
      </c>
      <c r="O19" s="110">
        <v>0.78</v>
      </c>
      <c r="P19" s="122">
        <f t="shared" si="11"/>
        <v>1684.5528455284552</v>
      </c>
      <c r="Q19" s="122">
        <f t="shared" si="12"/>
        <v>1601.2820512820513</v>
      </c>
      <c r="R19" s="23">
        <f t="shared" si="1"/>
        <v>632.48799120953788</v>
      </c>
      <c r="S19" s="22">
        <f t="shared" si="2"/>
        <v>1376.2222222222224</v>
      </c>
      <c r="T19" s="56">
        <f t="shared" si="3"/>
        <v>0.39524116356869232</v>
      </c>
      <c r="U19" s="22">
        <f t="shared" si="4"/>
        <v>275.5555555555556</v>
      </c>
      <c r="V19" s="23">
        <f t="shared" si="5"/>
        <v>156.51917674575404</v>
      </c>
      <c r="W19" s="23">
        <f t="shared" si="6"/>
        <v>43.129728703274452</v>
      </c>
      <c r="X19" s="23">
        <f t="shared" si="7"/>
        <v>51.267117747261636</v>
      </c>
      <c r="Y19" s="23">
        <f t="shared" si="8"/>
        <v>28.604651162790702</v>
      </c>
    </row>
    <row r="20" spans="1:25">
      <c r="A20" s="13">
        <v>18</v>
      </c>
      <c r="B20" s="13">
        <v>3</v>
      </c>
      <c r="C20" s="20" t="s">
        <v>36</v>
      </c>
      <c r="D20" s="14" t="s">
        <v>40</v>
      </c>
      <c r="E20" s="21">
        <v>10.7</v>
      </c>
      <c r="F20" s="107">
        <v>281.22000000000003</v>
      </c>
      <c r="G20" s="110">
        <f t="shared" si="9"/>
        <v>256.22000000000003</v>
      </c>
      <c r="H20" s="124">
        <f t="shared" si="0"/>
        <v>320.91000000000003</v>
      </c>
      <c r="I20" s="107">
        <v>319.66000000000003</v>
      </c>
      <c r="J20" s="107">
        <f t="shared" si="10"/>
        <v>288.41000000000003</v>
      </c>
      <c r="K20" s="107">
        <v>3.13</v>
      </c>
      <c r="L20" s="110">
        <v>45.2</v>
      </c>
      <c r="M20" s="110">
        <v>2.23</v>
      </c>
      <c r="N20" s="110">
        <v>13.44</v>
      </c>
      <c r="O20" s="110">
        <v>0.69</v>
      </c>
      <c r="P20" s="122">
        <f t="shared" si="11"/>
        <v>2126.9058295964123</v>
      </c>
      <c r="Q20" s="122">
        <f t="shared" si="12"/>
        <v>2047.8260869565215</v>
      </c>
      <c r="R20" s="23">
        <f t="shared" si="1"/>
        <v>607.97855245230403</v>
      </c>
      <c r="S20" s="22">
        <f t="shared" si="2"/>
        <v>1354.0444444444447</v>
      </c>
      <c r="T20" s="56">
        <f t="shared" si="3"/>
        <v>0.3861480007205435</v>
      </c>
      <c r="U20" s="22">
        <f t="shared" si="4"/>
        <v>237.77777777777777</v>
      </c>
      <c r="V20" s="23">
        <f t="shared" si="5"/>
        <v>193.54899200659398</v>
      </c>
      <c r="W20" s="23">
        <f t="shared" si="6"/>
        <v>46.021649210456786</v>
      </c>
      <c r="X20" s="23">
        <f t="shared" si="7"/>
        <v>50.947123602432264</v>
      </c>
      <c r="Y20" s="23">
        <f t="shared" si="8"/>
        <v>25.930232558139537</v>
      </c>
    </row>
    <row r="21" spans="1:25">
      <c r="A21" s="13">
        <v>19</v>
      </c>
      <c r="B21" s="13">
        <v>3</v>
      </c>
      <c r="C21" s="20" t="s">
        <v>36</v>
      </c>
      <c r="D21" s="14" t="s">
        <v>75</v>
      </c>
      <c r="E21" s="21">
        <v>8.1999999999999993</v>
      </c>
      <c r="F21" s="107">
        <v>227.63</v>
      </c>
      <c r="G21" s="110">
        <f t="shared" si="9"/>
        <v>202.63</v>
      </c>
      <c r="H21" s="124">
        <f t="shared" si="0"/>
        <v>254.24</v>
      </c>
      <c r="I21" s="107">
        <v>385.01</v>
      </c>
      <c r="J21" s="107">
        <f t="shared" si="10"/>
        <v>353.76</v>
      </c>
      <c r="K21" s="107">
        <v>3.15</v>
      </c>
      <c r="L21" s="110">
        <v>19.260000000000002</v>
      </c>
      <c r="M21" s="110">
        <v>2.4300000000000002</v>
      </c>
      <c r="N21" s="110">
        <v>25.81</v>
      </c>
      <c r="O21" s="110">
        <v>0.96</v>
      </c>
      <c r="P21" s="122">
        <f t="shared" si="11"/>
        <v>892.59259259259261</v>
      </c>
      <c r="Q21" s="122">
        <f t="shared" si="12"/>
        <v>2788.541666666667</v>
      </c>
      <c r="R21" s="23">
        <f t="shared" si="1"/>
        <v>276.0950419740181</v>
      </c>
      <c r="S21" s="22">
        <f t="shared" si="2"/>
        <v>1351.1111111111113</v>
      </c>
      <c r="T21" s="56">
        <f t="shared" si="3"/>
        <v>0.17573812704596214</v>
      </c>
      <c r="U21" s="22">
        <f t="shared" si="4"/>
        <v>182.22222222222223</v>
      </c>
      <c r="V21" s="23">
        <f t="shared" si="5"/>
        <v>221.14535708103324</v>
      </c>
      <c r="W21" s="23">
        <f t="shared" si="6"/>
        <v>40.297598401432722</v>
      </c>
      <c r="X21" s="23">
        <f t="shared" si="7"/>
        <v>24.247759786197136</v>
      </c>
      <c r="Y21" s="23">
        <f t="shared" si="8"/>
        <v>28.255813953488374</v>
      </c>
    </row>
    <row r="22" spans="1:25">
      <c r="A22" s="13">
        <v>20</v>
      </c>
      <c r="B22" s="13">
        <v>3</v>
      </c>
      <c r="C22" s="20" t="s">
        <v>36</v>
      </c>
      <c r="D22" s="14" t="s">
        <v>76</v>
      </c>
      <c r="E22" s="21">
        <v>8.8000000000000007</v>
      </c>
      <c r="F22" s="107">
        <v>163.38</v>
      </c>
      <c r="G22" s="110">
        <f t="shared" si="9"/>
        <v>138.38</v>
      </c>
      <c r="H22" s="124">
        <f t="shared" si="0"/>
        <v>161.61000000000004</v>
      </c>
      <c r="I22" s="107">
        <v>364.96</v>
      </c>
      <c r="J22" s="107">
        <f t="shared" si="10"/>
        <v>333.71</v>
      </c>
      <c r="K22" s="107">
        <v>1.83</v>
      </c>
      <c r="L22" s="110">
        <v>17.93</v>
      </c>
      <c r="M22" s="110">
        <v>1.68</v>
      </c>
      <c r="N22" s="110">
        <v>1.33</v>
      </c>
      <c r="O22" s="110">
        <v>0.46</v>
      </c>
      <c r="P22" s="122">
        <f t="shared" si="11"/>
        <v>1167.2619047619048</v>
      </c>
      <c r="Q22" s="122">
        <f t="shared" si="12"/>
        <v>389.13043478260869</v>
      </c>
      <c r="R22" s="23">
        <f t="shared" si="1"/>
        <v>352.52153223411341</v>
      </c>
      <c r="S22" s="22">
        <f t="shared" si="2"/>
        <v>1100.7111111111114</v>
      </c>
      <c r="T22" s="56">
        <f t="shared" si="3"/>
        <v>0.2754296878272669</v>
      </c>
      <c r="U22" s="22">
        <f t="shared" si="4"/>
        <v>195.55555555555557</v>
      </c>
      <c r="V22" s="23">
        <f t="shared" si="5"/>
        <v>123.04258110289835</v>
      </c>
      <c r="W22" s="23">
        <f t="shared" si="6"/>
        <v>24.061660304566789</v>
      </c>
      <c r="X22" s="23">
        <f t="shared" si="7"/>
        <v>74.997921481900264</v>
      </c>
      <c r="Y22" s="23">
        <f t="shared" si="8"/>
        <v>19.534883720930235</v>
      </c>
    </row>
    <row r="23" spans="1:25">
      <c r="A23" s="13">
        <v>21</v>
      </c>
      <c r="B23" s="13">
        <v>3</v>
      </c>
      <c r="C23" s="20" t="s">
        <v>37</v>
      </c>
      <c r="D23" s="14" t="s">
        <v>76</v>
      </c>
      <c r="E23" s="21">
        <v>7.8</v>
      </c>
      <c r="F23" s="107">
        <v>147.68</v>
      </c>
      <c r="G23" s="110">
        <f t="shared" si="9"/>
        <v>122.68</v>
      </c>
      <c r="H23" s="124">
        <f t="shared" si="0"/>
        <v>147.69</v>
      </c>
      <c r="I23" s="107">
        <v>302.7</v>
      </c>
      <c r="J23" s="107">
        <f t="shared" si="10"/>
        <v>271.45</v>
      </c>
      <c r="K23" s="107">
        <v>1.99</v>
      </c>
      <c r="L23" s="110">
        <v>19.18</v>
      </c>
      <c r="M23" s="110">
        <v>1.89</v>
      </c>
      <c r="N23" s="110">
        <v>1.43</v>
      </c>
      <c r="O23" s="110">
        <v>0.52</v>
      </c>
      <c r="P23" s="122">
        <f t="shared" si="11"/>
        <v>1114.8148148148148</v>
      </c>
      <c r="Q23" s="122">
        <f t="shared" si="12"/>
        <v>375</v>
      </c>
      <c r="R23" s="23">
        <f t="shared" si="1"/>
        <v>321.50739704118365</v>
      </c>
      <c r="S23" s="22">
        <f t="shared" si="2"/>
        <v>931.42222222222233</v>
      </c>
      <c r="T23" s="56">
        <f t="shared" si="3"/>
        <v>0.29685394535224041</v>
      </c>
      <c r="U23" s="22">
        <f t="shared" si="4"/>
        <v>173.33333333333334</v>
      </c>
      <c r="V23" s="23">
        <f t="shared" si="5"/>
        <v>112.79116558504808</v>
      </c>
      <c r="W23" s="23">
        <f t="shared" si="6"/>
        <v>19.550468701408334</v>
      </c>
      <c r="X23" s="23">
        <f t="shared" si="7"/>
        <v>74.82908638906153</v>
      </c>
      <c r="Y23" s="23">
        <f t="shared" si="8"/>
        <v>21.97674418604651</v>
      </c>
    </row>
    <row r="24" spans="1:25">
      <c r="A24" s="13">
        <v>22</v>
      </c>
      <c r="B24" s="13">
        <v>3</v>
      </c>
      <c r="C24" s="20" t="s">
        <v>37</v>
      </c>
      <c r="D24" s="14" t="s">
        <v>75</v>
      </c>
      <c r="E24" s="21">
        <v>6.2</v>
      </c>
      <c r="F24" s="107">
        <v>244.06</v>
      </c>
      <c r="G24" s="110">
        <f t="shared" si="9"/>
        <v>219.06</v>
      </c>
      <c r="H24" s="124">
        <f t="shared" si="0"/>
        <v>268.47999999999996</v>
      </c>
      <c r="I24" s="107">
        <v>279.45</v>
      </c>
      <c r="J24" s="107">
        <f t="shared" si="10"/>
        <v>248.2</v>
      </c>
      <c r="K24" s="107">
        <v>2.7</v>
      </c>
      <c r="L24" s="110">
        <v>21.16</v>
      </c>
      <c r="M24" s="110">
        <v>2.85</v>
      </c>
      <c r="N24" s="110">
        <v>21.71</v>
      </c>
      <c r="O24" s="110">
        <v>1</v>
      </c>
      <c r="P24" s="122">
        <f t="shared" si="11"/>
        <v>842.45614035087726</v>
      </c>
      <c r="Q24" s="122">
        <f t="shared" si="12"/>
        <v>2271</v>
      </c>
      <c r="R24" s="23">
        <f t="shared" si="1"/>
        <v>337.04694351113756</v>
      </c>
      <c r="S24" s="22">
        <f t="shared" si="2"/>
        <v>1148.1777777777777</v>
      </c>
      <c r="T24" s="56">
        <f t="shared" si="3"/>
        <v>0.25245251826819348</v>
      </c>
      <c r="U24" s="22">
        <f t="shared" si="4"/>
        <v>137.7777777777778</v>
      </c>
      <c r="V24" s="23">
        <f t="shared" si="5"/>
        <v>272.80998438708485</v>
      </c>
      <c r="W24" s="23">
        <f t="shared" si="6"/>
        <v>37.587153404442809</v>
      </c>
      <c r="X24" s="23">
        <f t="shared" si="7"/>
        <v>27.058551730744309</v>
      </c>
      <c r="Y24" s="23">
        <f t="shared" si="8"/>
        <v>33.139534883720934</v>
      </c>
    </row>
    <row r="25" spans="1:25">
      <c r="A25" s="13">
        <v>23</v>
      </c>
      <c r="B25" s="13">
        <v>3</v>
      </c>
      <c r="C25" s="20" t="s">
        <v>37</v>
      </c>
      <c r="D25" s="14" t="s">
        <v>40</v>
      </c>
      <c r="E25" s="21">
        <v>8</v>
      </c>
      <c r="F25" s="107">
        <v>247.3</v>
      </c>
      <c r="G25" s="110">
        <f t="shared" si="9"/>
        <v>222.3</v>
      </c>
      <c r="H25" s="124">
        <f t="shared" si="0"/>
        <v>264.77</v>
      </c>
      <c r="I25" s="107">
        <v>210.81</v>
      </c>
      <c r="J25" s="107">
        <f t="shared" si="10"/>
        <v>179.56</v>
      </c>
      <c r="K25" s="107">
        <v>2</v>
      </c>
      <c r="L25" s="110">
        <v>30.32</v>
      </c>
      <c r="M25" s="110">
        <v>2.2799999999999998</v>
      </c>
      <c r="N25" s="110">
        <v>7.2</v>
      </c>
      <c r="O25" s="110">
        <v>0.67</v>
      </c>
      <c r="P25" s="122">
        <f t="shared" si="11"/>
        <v>1429.8245614035091</v>
      </c>
      <c r="Q25" s="122">
        <f t="shared" si="12"/>
        <v>1174.6268656716418</v>
      </c>
      <c r="R25" s="23">
        <f t="shared" si="1"/>
        <v>525.16182573623951</v>
      </c>
      <c r="S25" s="22">
        <f t="shared" si="2"/>
        <v>987.40000000000009</v>
      </c>
      <c r="T25" s="56">
        <f t="shared" si="3"/>
        <v>0.45740244088835919</v>
      </c>
      <c r="U25" s="22">
        <f t="shared" si="4"/>
        <v>177.7777777777778</v>
      </c>
      <c r="V25" s="23">
        <f t="shared" si="5"/>
        <v>202.96109146064506</v>
      </c>
      <c r="W25" s="23">
        <f t="shared" si="6"/>
        <v>36.081971815225792</v>
      </c>
      <c r="X25" s="23">
        <f t="shared" si="7"/>
        <v>54.899260033781076</v>
      </c>
      <c r="Y25" s="23">
        <f t="shared" si="8"/>
        <v>26.511627906976742</v>
      </c>
    </row>
    <row r="26" spans="1:25">
      <c r="A26" s="45">
        <v>24</v>
      </c>
      <c r="B26" s="45">
        <v>3</v>
      </c>
      <c r="C26" s="46" t="s">
        <v>37</v>
      </c>
      <c r="D26" s="47" t="s">
        <v>77</v>
      </c>
      <c r="E26" s="48">
        <v>8.8000000000000007</v>
      </c>
      <c r="F26" s="108">
        <v>223.35</v>
      </c>
      <c r="G26" s="108">
        <f t="shared" si="9"/>
        <v>198.35</v>
      </c>
      <c r="H26" s="125">
        <f t="shared" si="0"/>
        <v>249.82</v>
      </c>
      <c r="I26" s="108">
        <v>214.36</v>
      </c>
      <c r="J26" s="108">
        <f t="shared" si="10"/>
        <v>183.11</v>
      </c>
      <c r="K26" s="108">
        <v>2.25</v>
      </c>
      <c r="L26" s="108">
        <v>41.97</v>
      </c>
      <c r="M26" s="108">
        <v>2.48</v>
      </c>
      <c r="N26" s="108">
        <v>3.9</v>
      </c>
      <c r="O26" s="108">
        <v>0.87</v>
      </c>
      <c r="P26" s="123">
        <f t="shared" si="11"/>
        <v>1792.3387096774193</v>
      </c>
      <c r="Q26" s="123">
        <f t="shared" si="12"/>
        <v>548.27586206896547</v>
      </c>
      <c r="R26" s="50">
        <f t="shared" si="1"/>
        <v>557.48583379897173</v>
      </c>
      <c r="S26" s="49">
        <f t="shared" si="2"/>
        <v>962.06666666666695</v>
      </c>
      <c r="T26" s="57">
        <f t="shared" si="3"/>
        <v>0.49834157411175489</v>
      </c>
      <c r="U26" s="49">
        <f t="shared" si="4"/>
        <v>195.55555555555557</v>
      </c>
      <c r="V26" s="50">
        <f t="shared" si="5"/>
        <v>129.09822410090646</v>
      </c>
      <c r="W26" s="50">
        <f t="shared" si="6"/>
        <v>25.245874935288377</v>
      </c>
      <c r="X26" s="50">
        <f t="shared" si="7"/>
        <v>76.575559740282898</v>
      </c>
      <c r="Y26" s="50">
        <f t="shared" si="8"/>
        <v>28.837209302325583</v>
      </c>
    </row>
    <row r="27" spans="1:25" ht="15.75" thickBot="1">
      <c r="K27" s="14"/>
      <c r="L27" s="14"/>
      <c r="M27" s="14"/>
      <c r="N27" s="14"/>
      <c r="O27" s="14"/>
      <c r="P27" s="14"/>
      <c r="Q27" s="14"/>
      <c r="T27" s="133"/>
    </row>
    <row r="28" spans="1:25">
      <c r="C28" s="60" t="s">
        <v>37</v>
      </c>
      <c r="D28" s="61" t="s">
        <v>77</v>
      </c>
      <c r="E28" s="61"/>
      <c r="F28" s="61"/>
      <c r="G28" s="61"/>
      <c r="H28" s="73"/>
      <c r="I28" s="61"/>
      <c r="J28" s="61"/>
      <c r="K28" s="61"/>
      <c r="L28" s="61"/>
      <c r="M28" s="61"/>
      <c r="N28" s="61"/>
      <c r="O28" s="61"/>
      <c r="P28" s="61"/>
      <c r="Q28" s="61"/>
      <c r="R28" s="73">
        <f>AVERAGE(R9,R18,R26)</f>
        <v>666.33917828394385</v>
      </c>
      <c r="S28" s="73">
        <f>AVERAGE(S9,S18,S26)</f>
        <v>1194.7037037037039</v>
      </c>
      <c r="T28" s="63">
        <f>AVERAGE(T9,T18,T26)</f>
        <v>0.48181621449042528</v>
      </c>
      <c r="U28" s="73">
        <f>AVERAGE(U9,U18,U26)</f>
        <v>234.0740740740741</v>
      </c>
      <c r="V28" s="73">
        <f t="shared" ref="V28" si="13">AVERAGE(V9,V18,V26)</f>
        <v>143.64668084513497</v>
      </c>
      <c r="W28" s="62">
        <f t="shared" ref="W28" si="14">AVERAGE(W9,W18,W26)</f>
        <v>34.041295216852753</v>
      </c>
      <c r="X28" s="73">
        <f>AVERAGE(X9,X18,X26)</f>
        <v>69.090340179958005</v>
      </c>
      <c r="Y28" s="62">
        <f>AVERAGE(Y9,Y18,Y26)</f>
        <v>28.875968992248062</v>
      </c>
    </row>
    <row r="29" spans="1:25">
      <c r="C29" s="64" t="s">
        <v>37</v>
      </c>
      <c r="D29" s="65" t="s">
        <v>75</v>
      </c>
      <c r="E29" s="65"/>
      <c r="F29" s="65"/>
      <c r="G29" s="65"/>
      <c r="H29" s="74"/>
      <c r="I29" s="65"/>
      <c r="J29" s="65"/>
      <c r="K29" s="65"/>
      <c r="L29" s="65"/>
      <c r="M29" s="65"/>
      <c r="N29" s="65"/>
      <c r="O29" s="65"/>
      <c r="P29" s="65"/>
      <c r="Q29" s="65"/>
      <c r="R29" s="74">
        <f>AVERAGE(R7,R17,R24)</f>
        <v>353.32013979404627</v>
      </c>
      <c r="S29" s="74">
        <f>AVERAGE(S7,S17,S24)</f>
        <v>1177.2370370370372</v>
      </c>
      <c r="T29" s="67">
        <f>AVERAGE(T7,T17,T24)</f>
        <v>0.25819342169248982</v>
      </c>
      <c r="U29" s="74">
        <f>AVERAGE(U7,U17,U24)</f>
        <v>156.2962962962963</v>
      </c>
      <c r="V29" s="74">
        <f t="shared" ref="V29" si="15">AVERAGE(V7,V17,V24)</f>
        <v>249.13096838118904</v>
      </c>
      <c r="W29" s="66">
        <f t="shared" ref="W29" si="16">AVERAGE(W7,W17,W24)</f>
        <v>38.653228886878686</v>
      </c>
      <c r="X29" s="74">
        <f>AVERAGE(X7,X17,X24)</f>
        <v>30.657312079402729</v>
      </c>
      <c r="Y29" s="66">
        <f>AVERAGE(Y7,Y17,Y24)</f>
        <v>30.387596899224807</v>
      </c>
    </row>
    <row r="30" spans="1:25">
      <c r="C30" s="64" t="s">
        <v>37</v>
      </c>
      <c r="D30" s="65" t="s">
        <v>40</v>
      </c>
      <c r="E30" s="65"/>
      <c r="F30" s="65"/>
      <c r="G30" s="65"/>
      <c r="H30" s="74"/>
      <c r="I30" s="65"/>
      <c r="J30" s="65"/>
      <c r="K30" s="65"/>
      <c r="L30" s="65"/>
      <c r="M30" s="65"/>
      <c r="N30" s="65"/>
      <c r="O30" s="65"/>
      <c r="P30" s="65"/>
      <c r="Q30" s="65"/>
      <c r="R30" s="74">
        <f>AVERAGE(R8,R16,R25)</f>
        <v>548.02617219479964</v>
      </c>
      <c r="S30" s="74">
        <f>AVERAGE(S8,S16,S25)</f>
        <v>1103.1444444444446</v>
      </c>
      <c r="T30" s="67">
        <f>AVERAGE(T8,T16,T25)</f>
        <v>0.42861427577826955</v>
      </c>
      <c r="U30" s="74">
        <f>AVERAGE(U8,U16,U25)</f>
        <v>197.03703703703707</v>
      </c>
      <c r="V30" s="74">
        <f t="shared" ref="V30" si="17">AVERAGE(V8,V16,V25)</f>
        <v>199.68332206363991</v>
      </c>
      <c r="W30" s="66">
        <f t="shared" ref="W30" si="18">AVERAGE(W8,W16,W25)</f>
        <v>39.000359794706952</v>
      </c>
      <c r="X30" s="74">
        <f>AVERAGE(X8,X16,X25)</f>
        <v>53.981236947019283</v>
      </c>
      <c r="Y30" s="66">
        <f>AVERAGE(Y8,Y16,Y25)</f>
        <v>26.356589147286826</v>
      </c>
    </row>
    <row r="31" spans="1:25" ht="15.75" thickBot="1">
      <c r="C31" s="68" t="s">
        <v>37</v>
      </c>
      <c r="D31" s="69" t="s">
        <v>76</v>
      </c>
      <c r="E31" s="69"/>
      <c r="F31" s="69"/>
      <c r="G31" s="69"/>
      <c r="H31" s="75"/>
      <c r="I31" s="69"/>
      <c r="J31" s="69"/>
      <c r="K31" s="69"/>
      <c r="L31" s="69"/>
      <c r="M31" s="69"/>
      <c r="N31" s="69"/>
      <c r="O31" s="69"/>
      <c r="P31" s="69"/>
      <c r="Q31" s="69"/>
      <c r="R31" s="75">
        <f>AVERAGE(R10,R15,R23)</f>
        <v>325.86003437377667</v>
      </c>
      <c r="S31" s="75">
        <f>AVERAGE(S10,S15,S23)</f>
        <v>933.30370370370383</v>
      </c>
      <c r="T31" s="71">
        <f>AVERAGE(T10,T15,T23)</f>
        <v>0.29920418742168636</v>
      </c>
      <c r="U31" s="75">
        <f>AVERAGE(U10,U15,U23)</f>
        <v>162.96296296296296</v>
      </c>
      <c r="V31" s="75">
        <f t="shared" ref="V31" si="19">AVERAGE(V10,V15,V23)</f>
        <v>119.76650060505358</v>
      </c>
      <c r="W31" s="70">
        <f t="shared" ref="W31" si="20">AVERAGE(W10,W15,W23)</f>
        <v>19.565457568709729</v>
      </c>
      <c r="X31" s="75">
        <f>AVERAGE(X10,X15,X23)</f>
        <v>75.748838928711024</v>
      </c>
      <c r="Y31" s="70">
        <f>AVERAGE(Y10,Y15,Y23)</f>
        <v>22.015503875968989</v>
      </c>
    </row>
    <row r="32" spans="1:25">
      <c r="C32" s="60" t="s">
        <v>36</v>
      </c>
      <c r="D32" s="61" t="s">
        <v>77</v>
      </c>
      <c r="E32" s="61"/>
      <c r="F32" s="61"/>
      <c r="G32" s="61"/>
      <c r="H32" s="73"/>
      <c r="I32" s="61"/>
      <c r="J32" s="61"/>
      <c r="K32" s="61"/>
      <c r="L32" s="61"/>
      <c r="M32" s="61"/>
      <c r="N32" s="61"/>
      <c r="O32" s="61"/>
      <c r="P32" s="61"/>
      <c r="Q32" s="61"/>
      <c r="R32" s="73">
        <f>AVERAGE(R6,R11,R19)</f>
        <v>658.25314189723679</v>
      </c>
      <c r="S32" s="73">
        <f>AVERAGE(S6,S11,S19)</f>
        <v>1411.2444444444448</v>
      </c>
      <c r="T32" s="63">
        <f>AVERAGE(T6,T11,T19)</f>
        <v>0.40083115379691497</v>
      </c>
      <c r="U32" s="73">
        <f>AVERAGE(U6,U11,U19)</f>
        <v>276.29629629629636</v>
      </c>
      <c r="V32" s="73">
        <f t="shared" ref="V32" si="21">AVERAGE(V6,V11,V19)</f>
        <v>160.53987015577707</v>
      </c>
      <c r="W32" s="62">
        <f t="shared" ref="W32" si="22">AVERAGE(W6,W11,W19)</f>
        <v>44.352265445925177</v>
      </c>
      <c r="X32" s="73">
        <f>AVERAGE(X6,X11,X19)</f>
        <v>53.251900434900534</v>
      </c>
      <c r="Y32" s="62">
        <f>AVERAGE(Y6,Y11,Y19)</f>
        <v>27.945736434108529</v>
      </c>
    </row>
    <row r="33" spans="3:25">
      <c r="C33" s="64" t="s">
        <v>36</v>
      </c>
      <c r="D33" s="65" t="s">
        <v>75</v>
      </c>
      <c r="E33" s="65"/>
      <c r="F33" s="65"/>
      <c r="G33" s="65"/>
      <c r="H33" s="74"/>
      <c r="I33" s="65"/>
      <c r="J33" s="65"/>
      <c r="K33" s="65"/>
      <c r="L33" s="65"/>
      <c r="M33" s="65"/>
      <c r="N33" s="65"/>
      <c r="O33" s="65"/>
      <c r="P33" s="65"/>
      <c r="Q33" s="65"/>
      <c r="R33" s="74">
        <f>AVERAGE(R3,R14,R21)</f>
        <v>311.49921560715006</v>
      </c>
      <c r="S33" s="74">
        <f>AVERAGE(S3,S14,S21)</f>
        <v>1364.1777777777781</v>
      </c>
      <c r="T33" s="67">
        <f>AVERAGE(T3,T14,T21)</f>
        <v>0.19644099652922853</v>
      </c>
      <c r="U33" s="74">
        <f>AVERAGE(U3,U14,U21)</f>
        <v>187.40740740740739</v>
      </c>
      <c r="V33" s="74">
        <f t="shared" ref="V33" si="23">AVERAGE(V3,V14,V21)</f>
        <v>231.82567276197085</v>
      </c>
      <c r="W33" s="66">
        <f t="shared" ref="W33" si="24">AVERAGE(W3,W14,W21)</f>
        <v>43.251859790861808</v>
      </c>
      <c r="X33" s="74">
        <f>AVERAGE(X3,X14,X21)</f>
        <v>25.976102894879954</v>
      </c>
      <c r="Y33" s="66">
        <f>AVERAGE(Y3,Y14,Y21)</f>
        <v>27.868217054263567</v>
      </c>
    </row>
    <row r="34" spans="3:25">
      <c r="C34" s="64" t="s">
        <v>36</v>
      </c>
      <c r="D34" s="65" t="s">
        <v>40</v>
      </c>
      <c r="E34" s="65"/>
      <c r="F34" s="65"/>
      <c r="G34" s="65"/>
      <c r="H34" s="74"/>
      <c r="I34" s="65"/>
      <c r="J34" s="65"/>
      <c r="K34" s="65"/>
      <c r="L34" s="65"/>
      <c r="M34" s="65"/>
      <c r="N34" s="65"/>
      <c r="O34" s="65"/>
      <c r="P34" s="65"/>
      <c r="Q34" s="65"/>
      <c r="R34" s="74">
        <f>AVERAGE(R5,R13,R20)</f>
        <v>637.148331676108</v>
      </c>
      <c r="S34" s="74">
        <f>AVERAGE(S5,S13,S20)</f>
        <v>1432.051851851852</v>
      </c>
      <c r="T34" s="67">
        <f>AVERAGE(T5,T13,T20)</f>
        <v>0.38267522700563256</v>
      </c>
      <c r="U34" s="74">
        <f>AVERAGE(U5,U13,U20)</f>
        <v>240</v>
      </c>
      <c r="V34" s="74">
        <f t="shared" ref="V34" si="25">AVERAGE(V5,V13,V20)</f>
        <v>256.0502062158497</v>
      </c>
      <c r="W34" s="66">
        <f t="shared" ref="W34" si="26">AVERAGE(W5,W13,W20)</f>
        <v>61.076089062533462</v>
      </c>
      <c r="X34" s="74">
        <f>AVERAGE(X5,X13,X20)</f>
        <v>42.11029297281916</v>
      </c>
      <c r="Y34" s="66">
        <f>AVERAGE(Y5,Y13,Y20)</f>
        <v>25.852713178294575</v>
      </c>
    </row>
    <row r="35" spans="3:25" ht="15.75" thickBot="1">
      <c r="C35" s="68" t="s">
        <v>36</v>
      </c>
      <c r="D35" s="69" t="s">
        <v>76</v>
      </c>
      <c r="E35" s="69"/>
      <c r="F35" s="69"/>
      <c r="G35" s="69"/>
      <c r="H35" s="75"/>
      <c r="I35" s="69"/>
      <c r="J35" s="69"/>
      <c r="K35" s="69"/>
      <c r="L35" s="69"/>
      <c r="M35" s="69"/>
      <c r="N35" s="69"/>
      <c r="O35" s="69"/>
      <c r="P35" s="69"/>
      <c r="Q35" s="69"/>
      <c r="R35" s="75">
        <f>AVERAGE(R4,R12,R22)</f>
        <v>353.15406896151211</v>
      </c>
      <c r="S35" s="75">
        <f>AVERAGE(S4,S12,S22)</f>
        <v>1115.7555555555557</v>
      </c>
      <c r="T35" s="71">
        <f>AVERAGE(T4,T12,T22)</f>
        <v>0.27238002492314023</v>
      </c>
      <c r="U35" s="75">
        <f>AVERAGE(U4,U12,U22)</f>
        <v>183.7037037037037</v>
      </c>
      <c r="V35" s="75">
        <f t="shared" ref="V35" si="27">AVERAGE(V4,V12,V22)</f>
        <v>141.83150034051332</v>
      </c>
      <c r="W35" s="70">
        <f t="shared" ref="W35" si="28">AVERAGE(W4,W12,W22)</f>
        <v>25.941830852243204</v>
      </c>
      <c r="X35" s="75">
        <f>AVERAGE(X4,X12,X22)</f>
        <v>67.585622642736936</v>
      </c>
      <c r="Y35" s="70">
        <f>AVERAGE(Y4,Y12,Y22)</f>
        <v>20.232558139534888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2" zoomScale="120" zoomScaleNormal="120" workbookViewId="0">
      <selection activeCell="D2" sqref="A2:D2"/>
    </sheetView>
  </sheetViews>
  <sheetFormatPr defaultRowHeight="15"/>
  <cols>
    <col min="1" max="1" width="7" style="13" customWidth="1"/>
    <col min="2" max="2" width="5.375" style="13" customWidth="1"/>
    <col min="3" max="3" width="9.625" style="14" customWidth="1"/>
    <col min="4" max="4" width="11.75" style="14" customWidth="1"/>
    <col min="5" max="9" width="10.625" style="14" customWidth="1"/>
    <col min="10" max="249" width="9" style="111"/>
    <col min="250" max="250" width="16.625" style="111" customWidth="1"/>
    <col min="251" max="255" width="9" style="111"/>
    <col min="256" max="256" width="10" style="111" customWidth="1"/>
    <col min="257" max="505" width="9" style="111"/>
    <col min="506" max="506" width="16.625" style="111" customWidth="1"/>
    <col min="507" max="511" width="9" style="111"/>
    <col min="512" max="512" width="10" style="111" customWidth="1"/>
    <col min="513" max="761" width="9" style="111"/>
    <col min="762" max="762" width="16.625" style="111" customWidth="1"/>
    <col min="763" max="767" width="9" style="111"/>
    <col min="768" max="768" width="10" style="111" customWidth="1"/>
    <col min="769" max="1017" width="9" style="111"/>
    <col min="1018" max="1018" width="16.625" style="111" customWidth="1"/>
    <col min="1019" max="1023" width="9" style="111"/>
    <col min="1024" max="1024" width="10" style="111" customWidth="1"/>
    <col min="1025" max="1273" width="9" style="111"/>
    <col min="1274" max="1274" width="16.625" style="111" customWidth="1"/>
    <col min="1275" max="1279" width="9" style="111"/>
    <col min="1280" max="1280" width="10" style="111" customWidth="1"/>
    <col min="1281" max="1529" width="9" style="111"/>
    <col min="1530" max="1530" width="16.625" style="111" customWidth="1"/>
    <col min="1531" max="1535" width="9" style="111"/>
    <col min="1536" max="1536" width="10" style="111" customWidth="1"/>
    <col min="1537" max="1785" width="9" style="111"/>
    <col min="1786" max="1786" width="16.625" style="111" customWidth="1"/>
    <col min="1787" max="1791" width="9" style="111"/>
    <col min="1792" max="1792" width="10" style="111" customWidth="1"/>
    <col min="1793" max="2041" width="9" style="111"/>
    <col min="2042" max="2042" width="16.625" style="111" customWidth="1"/>
    <col min="2043" max="2047" width="9" style="111"/>
    <col min="2048" max="2048" width="10" style="111" customWidth="1"/>
    <col min="2049" max="2297" width="9" style="111"/>
    <col min="2298" max="2298" width="16.625" style="111" customWidth="1"/>
    <col min="2299" max="2303" width="9" style="111"/>
    <col min="2304" max="2304" width="10" style="111" customWidth="1"/>
    <col min="2305" max="2553" width="9" style="111"/>
    <col min="2554" max="2554" width="16.625" style="111" customWidth="1"/>
    <col min="2555" max="2559" width="9" style="111"/>
    <col min="2560" max="2560" width="10" style="111" customWidth="1"/>
    <col min="2561" max="2809" width="9" style="111"/>
    <col min="2810" max="2810" width="16.625" style="111" customWidth="1"/>
    <col min="2811" max="2815" width="9" style="111"/>
    <col min="2816" max="2816" width="10" style="111" customWidth="1"/>
    <col min="2817" max="3065" width="9" style="111"/>
    <col min="3066" max="3066" width="16.625" style="111" customWidth="1"/>
    <col min="3067" max="3071" width="9" style="111"/>
    <col min="3072" max="3072" width="10" style="111" customWidth="1"/>
    <col min="3073" max="3321" width="9" style="111"/>
    <col min="3322" max="3322" width="16.625" style="111" customWidth="1"/>
    <col min="3323" max="3327" width="9" style="111"/>
    <col min="3328" max="3328" width="10" style="111" customWidth="1"/>
    <col min="3329" max="3577" width="9" style="111"/>
    <col min="3578" max="3578" width="16.625" style="111" customWidth="1"/>
    <col min="3579" max="3583" width="9" style="111"/>
    <col min="3584" max="3584" width="10" style="111" customWidth="1"/>
    <col min="3585" max="3833" width="9" style="111"/>
    <col min="3834" max="3834" width="16.625" style="111" customWidth="1"/>
    <col min="3835" max="3839" width="9" style="111"/>
    <col min="3840" max="3840" width="10" style="111" customWidth="1"/>
    <col min="3841" max="4089" width="9" style="111"/>
    <col min="4090" max="4090" width="16.625" style="111" customWidth="1"/>
    <col min="4091" max="4095" width="9" style="111"/>
    <col min="4096" max="4096" width="10" style="111" customWidth="1"/>
    <col min="4097" max="4345" width="9" style="111"/>
    <col min="4346" max="4346" width="16.625" style="111" customWidth="1"/>
    <col min="4347" max="4351" width="9" style="111"/>
    <col min="4352" max="4352" width="10" style="111" customWidth="1"/>
    <col min="4353" max="4601" width="9" style="111"/>
    <col min="4602" max="4602" width="16.625" style="111" customWidth="1"/>
    <col min="4603" max="4607" width="9" style="111"/>
    <col min="4608" max="4608" width="10" style="111" customWidth="1"/>
    <col min="4609" max="4857" width="9" style="111"/>
    <col min="4858" max="4858" width="16.625" style="111" customWidth="1"/>
    <col min="4859" max="4863" width="9" style="111"/>
    <col min="4864" max="4864" width="10" style="111" customWidth="1"/>
    <col min="4865" max="5113" width="9" style="111"/>
    <col min="5114" max="5114" width="16.625" style="111" customWidth="1"/>
    <col min="5115" max="5119" width="9" style="111"/>
    <col min="5120" max="5120" width="10" style="111" customWidth="1"/>
    <col min="5121" max="5369" width="9" style="111"/>
    <col min="5370" max="5370" width="16.625" style="111" customWidth="1"/>
    <col min="5371" max="5375" width="9" style="111"/>
    <col min="5376" max="5376" width="10" style="111" customWidth="1"/>
    <col min="5377" max="5625" width="9" style="111"/>
    <col min="5626" max="5626" width="16.625" style="111" customWidth="1"/>
    <col min="5627" max="5631" width="9" style="111"/>
    <col min="5632" max="5632" width="10" style="111" customWidth="1"/>
    <col min="5633" max="5881" width="9" style="111"/>
    <col min="5882" max="5882" width="16.625" style="111" customWidth="1"/>
    <col min="5883" max="5887" width="9" style="111"/>
    <col min="5888" max="5888" width="10" style="111" customWidth="1"/>
    <col min="5889" max="6137" width="9" style="111"/>
    <col min="6138" max="6138" width="16.625" style="111" customWidth="1"/>
    <col min="6139" max="6143" width="9" style="111"/>
    <col min="6144" max="6144" width="10" style="111" customWidth="1"/>
    <col min="6145" max="6393" width="9" style="111"/>
    <col min="6394" max="6394" width="16.625" style="111" customWidth="1"/>
    <col min="6395" max="6399" width="9" style="111"/>
    <col min="6400" max="6400" width="10" style="111" customWidth="1"/>
    <col min="6401" max="6649" width="9" style="111"/>
    <col min="6650" max="6650" width="16.625" style="111" customWidth="1"/>
    <col min="6651" max="6655" width="9" style="111"/>
    <col min="6656" max="6656" width="10" style="111" customWidth="1"/>
    <col min="6657" max="6905" width="9" style="111"/>
    <col min="6906" max="6906" width="16.625" style="111" customWidth="1"/>
    <col min="6907" max="6911" width="9" style="111"/>
    <col min="6912" max="6912" width="10" style="111" customWidth="1"/>
    <col min="6913" max="7161" width="9" style="111"/>
    <col min="7162" max="7162" width="16.625" style="111" customWidth="1"/>
    <col min="7163" max="7167" width="9" style="111"/>
    <col min="7168" max="7168" width="10" style="111" customWidth="1"/>
    <col min="7169" max="7417" width="9" style="111"/>
    <col min="7418" max="7418" width="16.625" style="111" customWidth="1"/>
    <col min="7419" max="7423" width="9" style="111"/>
    <col min="7424" max="7424" width="10" style="111" customWidth="1"/>
    <col min="7425" max="7673" width="9" style="111"/>
    <col min="7674" max="7674" width="16.625" style="111" customWidth="1"/>
    <col min="7675" max="7679" width="9" style="111"/>
    <col min="7680" max="7680" width="10" style="111" customWidth="1"/>
    <col min="7681" max="7929" width="9" style="111"/>
    <col min="7930" max="7930" width="16.625" style="111" customWidth="1"/>
    <col min="7931" max="7935" width="9" style="111"/>
    <col min="7936" max="7936" width="10" style="111" customWidth="1"/>
    <col min="7937" max="8185" width="9" style="111"/>
    <col min="8186" max="8186" width="16.625" style="111" customWidth="1"/>
    <col min="8187" max="8191" width="9" style="111"/>
    <col min="8192" max="8192" width="10" style="111" customWidth="1"/>
    <col min="8193" max="8441" width="9" style="111"/>
    <col min="8442" max="8442" width="16.625" style="111" customWidth="1"/>
    <col min="8443" max="8447" width="9" style="111"/>
    <col min="8448" max="8448" width="10" style="111" customWidth="1"/>
    <col min="8449" max="8697" width="9" style="111"/>
    <col min="8698" max="8698" width="16.625" style="111" customWidth="1"/>
    <col min="8699" max="8703" width="9" style="111"/>
    <col min="8704" max="8704" width="10" style="111" customWidth="1"/>
    <col min="8705" max="8953" width="9" style="111"/>
    <col min="8954" max="8954" width="16.625" style="111" customWidth="1"/>
    <col min="8955" max="8959" width="9" style="111"/>
    <col min="8960" max="8960" width="10" style="111" customWidth="1"/>
    <col min="8961" max="9209" width="9" style="111"/>
    <col min="9210" max="9210" width="16.625" style="111" customWidth="1"/>
    <col min="9211" max="9215" width="9" style="111"/>
    <col min="9216" max="9216" width="10" style="111" customWidth="1"/>
    <col min="9217" max="9465" width="9" style="111"/>
    <col min="9466" max="9466" width="16.625" style="111" customWidth="1"/>
    <col min="9467" max="9471" width="9" style="111"/>
    <col min="9472" max="9472" width="10" style="111" customWidth="1"/>
    <col min="9473" max="9721" width="9" style="111"/>
    <col min="9722" max="9722" width="16.625" style="111" customWidth="1"/>
    <col min="9723" max="9727" width="9" style="111"/>
    <col min="9728" max="9728" width="10" style="111" customWidth="1"/>
    <col min="9729" max="9977" width="9" style="111"/>
    <col min="9978" max="9978" width="16.625" style="111" customWidth="1"/>
    <col min="9979" max="9983" width="9" style="111"/>
    <col min="9984" max="9984" width="10" style="111" customWidth="1"/>
    <col min="9985" max="10233" width="9" style="111"/>
    <col min="10234" max="10234" width="16.625" style="111" customWidth="1"/>
    <col min="10235" max="10239" width="9" style="111"/>
    <col min="10240" max="10240" width="10" style="111" customWidth="1"/>
    <col min="10241" max="10489" width="9" style="111"/>
    <col min="10490" max="10490" width="16.625" style="111" customWidth="1"/>
    <col min="10491" max="10495" width="9" style="111"/>
    <col min="10496" max="10496" width="10" style="111" customWidth="1"/>
    <col min="10497" max="10745" width="9" style="111"/>
    <col min="10746" max="10746" width="16.625" style="111" customWidth="1"/>
    <col min="10747" max="10751" width="9" style="111"/>
    <col min="10752" max="10752" width="10" style="111" customWidth="1"/>
    <col min="10753" max="11001" width="9" style="111"/>
    <col min="11002" max="11002" width="16.625" style="111" customWidth="1"/>
    <col min="11003" max="11007" width="9" style="111"/>
    <col min="11008" max="11008" width="10" style="111" customWidth="1"/>
    <col min="11009" max="11257" width="9" style="111"/>
    <col min="11258" max="11258" width="16.625" style="111" customWidth="1"/>
    <col min="11259" max="11263" width="9" style="111"/>
    <col min="11264" max="11264" width="10" style="111" customWidth="1"/>
    <col min="11265" max="11513" width="9" style="111"/>
    <col min="11514" max="11514" width="16.625" style="111" customWidth="1"/>
    <col min="11515" max="11519" width="9" style="111"/>
    <col min="11520" max="11520" width="10" style="111" customWidth="1"/>
    <col min="11521" max="11769" width="9" style="111"/>
    <col min="11770" max="11770" width="16.625" style="111" customWidth="1"/>
    <col min="11771" max="11775" width="9" style="111"/>
    <col min="11776" max="11776" width="10" style="111" customWidth="1"/>
    <col min="11777" max="12025" width="9" style="111"/>
    <col min="12026" max="12026" width="16.625" style="111" customWidth="1"/>
    <col min="12027" max="12031" width="9" style="111"/>
    <col min="12032" max="12032" width="10" style="111" customWidth="1"/>
    <col min="12033" max="12281" width="9" style="111"/>
    <col min="12282" max="12282" width="16.625" style="111" customWidth="1"/>
    <col min="12283" max="12287" width="9" style="111"/>
    <col min="12288" max="12288" width="10" style="111" customWidth="1"/>
    <col min="12289" max="12537" width="9" style="111"/>
    <col min="12538" max="12538" width="16.625" style="111" customWidth="1"/>
    <col min="12539" max="12543" width="9" style="111"/>
    <col min="12544" max="12544" width="10" style="111" customWidth="1"/>
    <col min="12545" max="12793" width="9" style="111"/>
    <col min="12794" max="12794" width="16.625" style="111" customWidth="1"/>
    <col min="12795" max="12799" width="9" style="111"/>
    <col min="12800" max="12800" width="10" style="111" customWidth="1"/>
    <col min="12801" max="13049" width="9" style="111"/>
    <col min="13050" max="13050" width="16.625" style="111" customWidth="1"/>
    <col min="13051" max="13055" width="9" style="111"/>
    <col min="13056" max="13056" width="10" style="111" customWidth="1"/>
    <col min="13057" max="13305" width="9" style="111"/>
    <col min="13306" max="13306" width="16.625" style="111" customWidth="1"/>
    <col min="13307" max="13311" width="9" style="111"/>
    <col min="13312" max="13312" width="10" style="111" customWidth="1"/>
    <col min="13313" max="13561" width="9" style="111"/>
    <col min="13562" max="13562" width="16.625" style="111" customWidth="1"/>
    <col min="13563" max="13567" width="9" style="111"/>
    <col min="13568" max="13568" width="10" style="111" customWidth="1"/>
    <col min="13569" max="13817" width="9" style="111"/>
    <col min="13818" max="13818" width="16.625" style="111" customWidth="1"/>
    <col min="13819" max="13823" width="9" style="111"/>
    <col min="13824" max="13824" width="10" style="111" customWidth="1"/>
    <col min="13825" max="14073" width="9" style="111"/>
    <col min="14074" max="14074" width="16.625" style="111" customWidth="1"/>
    <col min="14075" max="14079" width="9" style="111"/>
    <col min="14080" max="14080" width="10" style="111" customWidth="1"/>
    <col min="14081" max="14329" width="9" style="111"/>
    <col min="14330" max="14330" width="16.625" style="111" customWidth="1"/>
    <col min="14331" max="14335" width="9" style="111"/>
    <col min="14336" max="14336" width="10" style="111" customWidth="1"/>
    <col min="14337" max="14585" width="9" style="111"/>
    <col min="14586" max="14586" width="16.625" style="111" customWidth="1"/>
    <col min="14587" max="14591" width="9" style="111"/>
    <col min="14592" max="14592" width="10" style="111" customWidth="1"/>
    <col min="14593" max="14841" width="9" style="111"/>
    <col min="14842" max="14842" width="16.625" style="111" customWidth="1"/>
    <col min="14843" max="14847" width="9" style="111"/>
    <col min="14848" max="14848" width="10" style="111" customWidth="1"/>
    <col min="14849" max="15097" width="9" style="111"/>
    <col min="15098" max="15098" width="16.625" style="111" customWidth="1"/>
    <col min="15099" max="15103" width="9" style="111"/>
    <col min="15104" max="15104" width="10" style="111" customWidth="1"/>
    <col min="15105" max="15353" width="9" style="111"/>
    <col min="15354" max="15354" width="16.625" style="111" customWidth="1"/>
    <col min="15355" max="15359" width="9" style="111"/>
    <col min="15360" max="15360" width="10" style="111" customWidth="1"/>
    <col min="15361" max="15609" width="9" style="111"/>
    <col min="15610" max="15610" width="16.625" style="111" customWidth="1"/>
    <col min="15611" max="15615" width="9" style="111"/>
    <col min="15616" max="15616" width="10" style="111" customWidth="1"/>
    <col min="15617" max="15865" width="9" style="111"/>
    <col min="15866" max="15866" width="16.625" style="111" customWidth="1"/>
    <col min="15867" max="15871" width="9" style="111"/>
    <col min="15872" max="15872" width="10" style="111" customWidth="1"/>
    <col min="15873" max="16121" width="9" style="111"/>
    <col min="16122" max="16122" width="16.625" style="111" customWidth="1"/>
    <col min="16123" max="16127" width="9" style="111"/>
    <col min="16128" max="16128" width="10" style="111" customWidth="1"/>
    <col min="16129" max="16384" width="9" style="111"/>
  </cols>
  <sheetData>
    <row r="1" spans="1:9">
      <c r="E1" s="72"/>
      <c r="F1" s="72"/>
      <c r="G1" s="72"/>
      <c r="H1" s="72"/>
      <c r="I1" s="72"/>
    </row>
    <row r="2" spans="1:9" ht="55.5" customHeight="1">
      <c r="A2" s="112" t="s">
        <v>74</v>
      </c>
      <c r="B2" s="112" t="s">
        <v>33</v>
      </c>
      <c r="C2" s="113" t="s">
        <v>34</v>
      </c>
      <c r="D2" s="113" t="s">
        <v>35</v>
      </c>
      <c r="E2" s="114" t="s">
        <v>129</v>
      </c>
      <c r="F2" s="114" t="s">
        <v>130</v>
      </c>
      <c r="G2" s="114" t="s">
        <v>131</v>
      </c>
      <c r="H2" s="114" t="s">
        <v>132</v>
      </c>
      <c r="I2" s="114" t="s">
        <v>133</v>
      </c>
    </row>
    <row r="3" spans="1:9" ht="16.5" customHeight="1">
      <c r="A3" s="115">
        <v>1</v>
      </c>
      <c r="B3" s="115">
        <v>1</v>
      </c>
      <c r="C3" s="116" t="s">
        <v>36</v>
      </c>
      <c r="D3" s="117" t="s">
        <v>75</v>
      </c>
      <c r="E3" s="118">
        <v>3.49</v>
      </c>
      <c r="F3" s="118">
        <v>29.92</v>
      </c>
      <c r="G3" s="118">
        <v>2.4</v>
      </c>
      <c r="H3" s="118">
        <v>23.88</v>
      </c>
      <c r="I3" s="118">
        <v>0.88</v>
      </c>
    </row>
    <row r="4" spans="1:9" ht="16.5" customHeight="1">
      <c r="A4" s="115">
        <v>2</v>
      </c>
      <c r="B4" s="115">
        <v>1</v>
      </c>
      <c r="C4" s="116" t="s">
        <v>36</v>
      </c>
      <c r="D4" s="117" t="s">
        <v>76</v>
      </c>
      <c r="E4" s="118">
        <v>2.31</v>
      </c>
      <c r="F4" s="118">
        <v>26.49</v>
      </c>
      <c r="G4" s="118">
        <v>1.82</v>
      </c>
      <c r="H4" s="118">
        <v>4.13</v>
      </c>
      <c r="I4" s="118">
        <v>0.53</v>
      </c>
    </row>
    <row r="5" spans="1:9" ht="16.5" customHeight="1">
      <c r="A5" s="115">
        <v>3</v>
      </c>
      <c r="B5" s="115">
        <v>1</v>
      </c>
      <c r="C5" s="116" t="s">
        <v>36</v>
      </c>
      <c r="D5" s="117" t="s">
        <v>40</v>
      </c>
      <c r="E5" s="118">
        <v>3.49</v>
      </c>
      <c r="F5" s="118">
        <v>49.15</v>
      </c>
      <c r="G5" s="118">
        <v>2.21</v>
      </c>
      <c r="H5" s="118">
        <v>20.96</v>
      </c>
      <c r="I5" s="118">
        <v>0.42</v>
      </c>
    </row>
    <row r="6" spans="1:9" ht="16.5" customHeight="1">
      <c r="A6" s="115">
        <v>4</v>
      </c>
      <c r="B6" s="115">
        <v>1</v>
      </c>
      <c r="C6" s="116" t="s">
        <v>36</v>
      </c>
      <c r="D6" s="117" t="s">
        <v>77</v>
      </c>
      <c r="E6" s="118">
        <v>3.86</v>
      </c>
      <c r="F6" s="118">
        <v>55.1</v>
      </c>
      <c r="G6" s="118">
        <v>2.41</v>
      </c>
      <c r="H6" s="118">
        <v>16.920000000000002</v>
      </c>
      <c r="I6" s="118">
        <v>1.1200000000000001</v>
      </c>
    </row>
    <row r="7" spans="1:9" ht="16.5" customHeight="1">
      <c r="A7" s="115">
        <v>5</v>
      </c>
      <c r="B7" s="115">
        <v>1</v>
      </c>
      <c r="C7" s="116" t="s">
        <v>37</v>
      </c>
      <c r="D7" s="117" t="s">
        <v>75</v>
      </c>
      <c r="E7" s="118">
        <v>2.76</v>
      </c>
      <c r="F7" s="118">
        <v>26.42</v>
      </c>
      <c r="G7" s="118">
        <v>2.4500000000000002</v>
      </c>
      <c r="H7" s="118">
        <v>20.100000000000001</v>
      </c>
      <c r="I7" s="118">
        <v>1.1200000000000001</v>
      </c>
    </row>
    <row r="8" spans="1:9" ht="16.5" customHeight="1">
      <c r="A8" s="115">
        <v>6</v>
      </c>
      <c r="B8" s="115">
        <v>1</v>
      </c>
      <c r="C8" s="116" t="s">
        <v>37</v>
      </c>
      <c r="D8" s="117" t="s">
        <v>40</v>
      </c>
      <c r="E8" s="118">
        <v>2.86</v>
      </c>
      <c r="F8" s="118">
        <v>42.07</v>
      </c>
      <c r="G8" s="118">
        <v>2.3199999999999998</v>
      </c>
      <c r="H8" s="118">
        <v>14.07</v>
      </c>
      <c r="I8" s="118">
        <v>1.1200000000000001</v>
      </c>
    </row>
    <row r="9" spans="1:9" ht="16.5" customHeight="1">
      <c r="A9" s="115">
        <v>7</v>
      </c>
      <c r="B9" s="115">
        <v>1</v>
      </c>
      <c r="C9" s="116" t="s">
        <v>37</v>
      </c>
      <c r="D9" s="117" t="s">
        <v>77</v>
      </c>
      <c r="E9" s="118">
        <v>2.91</v>
      </c>
      <c r="F9" s="118">
        <v>51.45</v>
      </c>
      <c r="G9" s="118">
        <v>2.5</v>
      </c>
      <c r="H9" s="118">
        <v>7.71</v>
      </c>
      <c r="I9" s="118">
        <v>0.85</v>
      </c>
    </row>
    <row r="10" spans="1:9" ht="16.5" customHeight="1">
      <c r="A10" s="115">
        <v>8</v>
      </c>
      <c r="B10" s="115">
        <v>1</v>
      </c>
      <c r="C10" s="116" t="s">
        <v>37</v>
      </c>
      <c r="D10" s="117" t="s">
        <v>76</v>
      </c>
      <c r="E10" s="118">
        <v>2.44</v>
      </c>
      <c r="F10" s="118">
        <v>26.37</v>
      </c>
      <c r="G10" s="118">
        <v>1.88</v>
      </c>
      <c r="H10" s="118">
        <v>2.2599999999999998</v>
      </c>
      <c r="I10" s="118">
        <v>0.6</v>
      </c>
    </row>
    <row r="11" spans="1:9" ht="16.5" customHeight="1">
      <c r="A11" s="115">
        <v>9</v>
      </c>
      <c r="B11" s="115">
        <v>2</v>
      </c>
      <c r="C11" s="116" t="s">
        <v>36</v>
      </c>
      <c r="D11" s="117" t="s">
        <v>77</v>
      </c>
      <c r="E11" s="118">
        <v>3.88</v>
      </c>
      <c r="F11" s="118">
        <v>54.12</v>
      </c>
      <c r="G11" s="118">
        <v>2.34</v>
      </c>
      <c r="H11" s="118">
        <v>17.03</v>
      </c>
      <c r="I11" s="118">
        <v>0.7</v>
      </c>
    </row>
    <row r="12" spans="1:9" ht="16.5" customHeight="1">
      <c r="A12" s="115">
        <v>10</v>
      </c>
      <c r="B12" s="115">
        <v>2</v>
      </c>
      <c r="C12" s="116" t="s">
        <v>36</v>
      </c>
      <c r="D12" s="117" t="s">
        <v>76</v>
      </c>
      <c r="E12" s="118">
        <v>2.16</v>
      </c>
      <c r="F12" s="118">
        <v>21.77</v>
      </c>
      <c r="G12" s="118">
        <v>1.72</v>
      </c>
      <c r="H12" s="118">
        <v>2.69</v>
      </c>
      <c r="I12" s="118">
        <v>0.4</v>
      </c>
    </row>
    <row r="13" spans="1:9" ht="16.5" customHeight="1">
      <c r="A13" s="115">
        <v>11</v>
      </c>
      <c r="B13" s="115">
        <v>2</v>
      </c>
      <c r="C13" s="116" t="s">
        <v>36</v>
      </c>
      <c r="D13" s="117" t="s">
        <v>40</v>
      </c>
      <c r="E13" s="118">
        <v>3.63</v>
      </c>
      <c r="F13" s="118">
        <v>53.4</v>
      </c>
      <c r="G13" s="118">
        <v>2.23</v>
      </c>
      <c r="H13" s="118">
        <v>19.34</v>
      </c>
      <c r="I13" s="118">
        <v>0.63</v>
      </c>
    </row>
    <row r="14" spans="1:9" ht="16.5" customHeight="1">
      <c r="A14" s="115">
        <v>12</v>
      </c>
      <c r="B14" s="115">
        <v>2</v>
      </c>
      <c r="C14" s="116" t="s">
        <v>36</v>
      </c>
      <c r="D14" s="117" t="s">
        <v>75</v>
      </c>
      <c r="E14" s="118">
        <v>3.08</v>
      </c>
      <c r="F14" s="118">
        <v>19.61</v>
      </c>
      <c r="G14" s="118">
        <v>2.36</v>
      </c>
      <c r="H14" s="118">
        <v>30.37</v>
      </c>
      <c r="I14" s="118">
        <v>0.91</v>
      </c>
    </row>
    <row r="15" spans="1:9" ht="16.5" customHeight="1">
      <c r="A15" s="115">
        <v>13</v>
      </c>
      <c r="B15" s="115">
        <v>2</v>
      </c>
      <c r="C15" s="116" t="s">
        <v>37</v>
      </c>
      <c r="D15" s="117" t="s">
        <v>76</v>
      </c>
      <c r="E15" s="118">
        <v>1.36</v>
      </c>
      <c r="F15" s="118">
        <v>15.22</v>
      </c>
      <c r="G15" s="118">
        <v>1.91</v>
      </c>
      <c r="H15" s="118">
        <v>0.86</v>
      </c>
      <c r="I15" s="118">
        <v>0.49</v>
      </c>
    </row>
    <row r="16" spans="1:9" ht="16.5" customHeight="1">
      <c r="A16" s="115">
        <v>14</v>
      </c>
      <c r="B16" s="115">
        <v>2</v>
      </c>
      <c r="C16" s="116" t="s">
        <v>37</v>
      </c>
      <c r="D16" s="117" t="s">
        <v>40</v>
      </c>
      <c r="E16" s="118">
        <v>3.03</v>
      </c>
      <c r="F16" s="118">
        <v>46.15</v>
      </c>
      <c r="G16" s="118">
        <v>2.2000000000000002</v>
      </c>
      <c r="H16" s="118">
        <v>14.95</v>
      </c>
      <c r="I16" s="118">
        <v>0.67</v>
      </c>
    </row>
    <row r="17" spans="1:9" ht="16.5" customHeight="1">
      <c r="A17" s="115">
        <v>15</v>
      </c>
      <c r="B17" s="115">
        <v>2</v>
      </c>
      <c r="C17" s="116" t="s">
        <v>37</v>
      </c>
      <c r="D17" s="117" t="s">
        <v>75</v>
      </c>
      <c r="E17" s="118">
        <v>2.63</v>
      </c>
      <c r="F17" s="118">
        <v>19.95</v>
      </c>
      <c r="G17" s="118">
        <v>2.54</v>
      </c>
      <c r="H17" s="118">
        <v>21.83</v>
      </c>
      <c r="I17" s="118">
        <v>0.93</v>
      </c>
    </row>
    <row r="18" spans="1:9" ht="16.5" customHeight="1">
      <c r="A18" s="115">
        <v>16</v>
      </c>
      <c r="B18" s="115">
        <v>2</v>
      </c>
      <c r="C18" s="116" t="s">
        <v>37</v>
      </c>
      <c r="D18" s="117" t="s">
        <v>77</v>
      </c>
      <c r="E18" s="118">
        <v>3.06</v>
      </c>
      <c r="F18" s="118">
        <v>51.23</v>
      </c>
      <c r="G18" s="118">
        <v>2.4700000000000002</v>
      </c>
      <c r="H18" s="118">
        <v>9.75</v>
      </c>
      <c r="I18" s="118">
        <v>0.81</v>
      </c>
    </row>
    <row r="19" spans="1:9" ht="16.5" customHeight="1">
      <c r="A19" s="115">
        <v>17</v>
      </c>
      <c r="B19" s="115">
        <v>3</v>
      </c>
      <c r="C19" s="116" t="s">
        <v>36</v>
      </c>
      <c r="D19" s="117" t="s">
        <v>77</v>
      </c>
      <c r="E19" s="118">
        <v>2.65</v>
      </c>
      <c r="F19" s="118">
        <v>38.979999999999997</v>
      </c>
      <c r="G19" s="118">
        <v>2.46</v>
      </c>
      <c r="H19" s="118">
        <v>11.71</v>
      </c>
      <c r="I19" s="118">
        <v>0.78</v>
      </c>
    </row>
    <row r="20" spans="1:9" ht="16.5" customHeight="1">
      <c r="A20" s="115">
        <v>18</v>
      </c>
      <c r="B20" s="115">
        <v>3</v>
      </c>
      <c r="C20" s="116" t="s">
        <v>36</v>
      </c>
      <c r="D20" s="117" t="s">
        <v>40</v>
      </c>
      <c r="E20" s="118">
        <v>3.13</v>
      </c>
      <c r="F20" s="118">
        <v>45.2</v>
      </c>
      <c r="G20" s="118">
        <v>2.23</v>
      </c>
      <c r="H20" s="118">
        <v>13.44</v>
      </c>
      <c r="I20" s="118">
        <v>0.69</v>
      </c>
    </row>
    <row r="21" spans="1:9" ht="16.5" customHeight="1">
      <c r="A21" s="115">
        <v>19</v>
      </c>
      <c r="B21" s="115">
        <v>3</v>
      </c>
      <c r="C21" s="116" t="s">
        <v>36</v>
      </c>
      <c r="D21" s="117" t="s">
        <v>75</v>
      </c>
      <c r="E21" s="118">
        <v>3.15</v>
      </c>
      <c r="F21" s="118">
        <v>19.260000000000002</v>
      </c>
      <c r="G21" s="118">
        <v>2.4300000000000002</v>
      </c>
      <c r="H21" s="118">
        <v>25.81</v>
      </c>
      <c r="I21" s="118">
        <v>0.96</v>
      </c>
    </row>
    <row r="22" spans="1:9" ht="16.5" customHeight="1">
      <c r="A22" s="115">
        <v>20</v>
      </c>
      <c r="B22" s="115">
        <v>3</v>
      </c>
      <c r="C22" s="116" t="s">
        <v>36</v>
      </c>
      <c r="D22" s="117" t="s">
        <v>76</v>
      </c>
      <c r="E22" s="118">
        <v>1.83</v>
      </c>
      <c r="F22" s="118">
        <v>17.93</v>
      </c>
      <c r="G22" s="118">
        <v>1.68</v>
      </c>
      <c r="H22" s="118">
        <v>1.33</v>
      </c>
      <c r="I22" s="118">
        <v>0.46</v>
      </c>
    </row>
    <row r="23" spans="1:9" ht="16.5" customHeight="1">
      <c r="A23" s="115">
        <v>21</v>
      </c>
      <c r="B23" s="115">
        <v>3</v>
      </c>
      <c r="C23" s="116" t="s">
        <v>37</v>
      </c>
      <c r="D23" s="117" t="s">
        <v>76</v>
      </c>
      <c r="E23" s="118">
        <v>1.99</v>
      </c>
      <c r="F23" s="118">
        <v>19.18</v>
      </c>
      <c r="G23" s="118">
        <v>1.89</v>
      </c>
      <c r="H23" s="118">
        <v>1.43</v>
      </c>
      <c r="I23" s="118">
        <v>0.52</v>
      </c>
    </row>
    <row r="24" spans="1:9" ht="16.5" customHeight="1">
      <c r="A24" s="115">
        <v>22</v>
      </c>
      <c r="B24" s="115">
        <v>3</v>
      </c>
      <c r="C24" s="116" t="s">
        <v>37</v>
      </c>
      <c r="D24" s="117" t="s">
        <v>75</v>
      </c>
      <c r="E24" s="118">
        <v>2.7</v>
      </c>
      <c r="F24" s="118">
        <v>21.16</v>
      </c>
      <c r="G24" s="118">
        <v>2.85</v>
      </c>
      <c r="H24" s="118">
        <v>21.71</v>
      </c>
      <c r="I24" s="118">
        <v>1</v>
      </c>
    </row>
    <row r="25" spans="1:9" ht="16.5" customHeight="1">
      <c r="A25" s="115">
        <v>23</v>
      </c>
      <c r="B25" s="115">
        <v>3</v>
      </c>
      <c r="C25" s="116" t="s">
        <v>37</v>
      </c>
      <c r="D25" s="117" t="s">
        <v>40</v>
      </c>
      <c r="E25" s="118">
        <v>2</v>
      </c>
      <c r="F25" s="118">
        <v>30.32</v>
      </c>
      <c r="G25" s="118">
        <v>2.2799999999999998</v>
      </c>
      <c r="H25" s="118">
        <v>7.2</v>
      </c>
      <c r="I25" s="118">
        <v>0.67</v>
      </c>
    </row>
    <row r="26" spans="1:9" ht="16.5" customHeight="1">
      <c r="A26" s="115">
        <v>24</v>
      </c>
      <c r="B26" s="115">
        <v>3</v>
      </c>
      <c r="C26" s="116" t="s">
        <v>37</v>
      </c>
      <c r="D26" s="117" t="s">
        <v>77</v>
      </c>
      <c r="E26" s="118">
        <v>2.25</v>
      </c>
      <c r="F26" s="118">
        <v>41.97</v>
      </c>
      <c r="G26" s="118">
        <v>2.48</v>
      </c>
      <c r="H26" s="118">
        <v>3.9</v>
      </c>
      <c r="I26" s="118">
        <v>0.87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zoomScaleNormal="100" workbookViewId="0">
      <pane xSplit="4" ySplit="1" topLeftCell="F2" activePane="bottomRight" state="frozen"/>
      <selection pane="topRight" activeCell="E1" sqref="E1"/>
      <selection pane="bottomLeft" activeCell="A2" sqref="A2"/>
      <selection pane="bottomRight" activeCell="W30" sqref="W30"/>
    </sheetView>
  </sheetViews>
  <sheetFormatPr defaultColWidth="8.875" defaultRowHeight="15"/>
  <cols>
    <col min="1" max="1" width="7" style="144" customWidth="1"/>
    <col min="2" max="2" width="5.375" style="144" customWidth="1"/>
    <col min="3" max="3" width="9.625" style="146" customWidth="1"/>
    <col min="4" max="4" width="15.25" style="146" customWidth="1"/>
    <col min="5" max="16" width="10.75" style="146" customWidth="1"/>
    <col min="17" max="24" width="10.75" style="27" customWidth="1"/>
    <col min="25" max="16384" width="8.875" style="139"/>
  </cols>
  <sheetData>
    <row r="1" spans="1:24" ht="67.150000000000006" customHeight="1">
      <c r="A1" s="134" t="s">
        <v>172</v>
      </c>
      <c r="B1" s="134" t="s">
        <v>173</v>
      </c>
      <c r="C1" s="135" t="s">
        <v>174</v>
      </c>
      <c r="D1" s="135" t="s">
        <v>175</v>
      </c>
      <c r="E1" s="136" t="s">
        <v>176</v>
      </c>
      <c r="F1" s="136" t="s">
        <v>177</v>
      </c>
      <c r="G1" s="136" t="s">
        <v>178</v>
      </c>
      <c r="H1" s="136" t="s">
        <v>179</v>
      </c>
      <c r="I1" s="136" t="s">
        <v>180</v>
      </c>
      <c r="J1" s="136" t="s">
        <v>181</v>
      </c>
      <c r="K1" s="137" t="s">
        <v>182</v>
      </c>
      <c r="L1" s="136" t="s">
        <v>183</v>
      </c>
      <c r="M1" s="136" t="s">
        <v>92</v>
      </c>
      <c r="N1" s="136" t="s">
        <v>184</v>
      </c>
      <c r="O1" s="136" t="s">
        <v>185</v>
      </c>
      <c r="P1" s="136" t="s">
        <v>186</v>
      </c>
      <c r="Q1" s="136" t="s">
        <v>187</v>
      </c>
      <c r="R1" s="136" t="s">
        <v>188</v>
      </c>
      <c r="S1" s="136" t="s">
        <v>189</v>
      </c>
      <c r="T1" s="136" t="s">
        <v>190</v>
      </c>
      <c r="U1" s="138" t="s">
        <v>191</v>
      </c>
      <c r="V1" s="138" t="s">
        <v>151</v>
      </c>
      <c r="W1" s="136" t="s">
        <v>192</v>
      </c>
      <c r="X1" s="136" t="s">
        <v>193</v>
      </c>
    </row>
    <row r="2" spans="1:24" ht="47.45" customHeight="1">
      <c r="A2" s="140" t="s">
        <v>149</v>
      </c>
      <c r="B2" s="140" t="s">
        <v>150</v>
      </c>
      <c r="C2" s="141" t="s">
        <v>147</v>
      </c>
      <c r="D2" s="141" t="s">
        <v>148</v>
      </c>
      <c r="E2" s="142" t="s">
        <v>195</v>
      </c>
      <c r="F2" s="142" t="s">
        <v>156</v>
      </c>
      <c r="G2" s="142" t="s">
        <v>155</v>
      </c>
      <c r="H2" s="142" t="s">
        <v>154</v>
      </c>
      <c r="I2" s="142" t="s">
        <v>153</v>
      </c>
      <c r="J2" s="142" t="s">
        <v>194</v>
      </c>
      <c r="K2" s="142" t="s">
        <v>197</v>
      </c>
      <c r="L2" s="142" t="s">
        <v>152</v>
      </c>
      <c r="M2" s="142" t="s">
        <v>92</v>
      </c>
      <c r="N2" s="142" t="s">
        <v>157</v>
      </c>
      <c r="O2" s="142" t="s">
        <v>158</v>
      </c>
      <c r="P2" s="142" t="s">
        <v>159</v>
      </c>
      <c r="Q2" s="142" t="s">
        <v>160</v>
      </c>
      <c r="R2" s="142" t="s">
        <v>161</v>
      </c>
      <c r="S2" s="142" t="s">
        <v>162</v>
      </c>
      <c r="T2" s="142" t="s">
        <v>196</v>
      </c>
      <c r="U2" s="143" t="s">
        <v>163</v>
      </c>
      <c r="V2" s="143" t="s">
        <v>164</v>
      </c>
      <c r="W2" s="142" t="s">
        <v>165</v>
      </c>
      <c r="X2" s="142" t="s">
        <v>166</v>
      </c>
    </row>
    <row r="3" spans="1:24">
      <c r="A3" s="144">
        <v>1</v>
      </c>
      <c r="B3" s="144">
        <v>1</v>
      </c>
      <c r="C3" s="145" t="s">
        <v>145</v>
      </c>
      <c r="D3" s="146" t="s">
        <v>168</v>
      </c>
      <c r="E3" s="128">
        <v>151.85185185185188</v>
      </c>
      <c r="F3" s="21">
        <v>44.166666666666664</v>
      </c>
      <c r="G3" s="21">
        <v>38.333333333333336</v>
      </c>
      <c r="H3" s="107">
        <v>0.28000000000000003</v>
      </c>
      <c r="I3" s="128">
        <v>18.829437800050002</v>
      </c>
      <c r="J3" s="129">
        <v>108</v>
      </c>
      <c r="K3" s="27">
        <v>0</v>
      </c>
      <c r="L3" s="21">
        <v>120.4</v>
      </c>
      <c r="M3" s="107">
        <v>3.4750000000000001</v>
      </c>
      <c r="N3" s="21">
        <v>16</v>
      </c>
      <c r="O3" s="21">
        <v>60</v>
      </c>
      <c r="P3" s="21">
        <v>3.75</v>
      </c>
      <c r="Q3" s="21">
        <v>383.54215486896885</v>
      </c>
      <c r="R3" s="128">
        <v>1361.1555555555558</v>
      </c>
      <c r="S3" s="107">
        <v>0.24232810999525062</v>
      </c>
      <c r="T3" s="128">
        <v>202.22222222222223</v>
      </c>
      <c r="U3" s="21">
        <v>209.95986732985247</v>
      </c>
      <c r="V3" s="21">
        <v>42.458550948925726</v>
      </c>
      <c r="W3" s="21">
        <v>32.369436958263535</v>
      </c>
      <c r="X3" s="21">
        <v>27.906976744186046</v>
      </c>
    </row>
    <row r="4" spans="1:24">
      <c r="A4" s="144">
        <v>2</v>
      </c>
      <c r="B4" s="144">
        <v>1</v>
      </c>
      <c r="C4" s="145" t="s">
        <v>145</v>
      </c>
      <c r="D4" s="146" t="s">
        <v>76</v>
      </c>
      <c r="E4" s="128">
        <v>200</v>
      </c>
      <c r="F4" s="21">
        <v>62</v>
      </c>
      <c r="G4" s="21">
        <v>40.666666666666664</v>
      </c>
      <c r="H4" s="107">
        <v>0.62</v>
      </c>
      <c r="I4" s="128">
        <v>40.85842388975</v>
      </c>
      <c r="J4" s="129">
        <v>103</v>
      </c>
      <c r="K4" s="27">
        <v>2</v>
      </c>
      <c r="L4" s="21">
        <v>125.4</v>
      </c>
      <c r="M4" s="107">
        <v>7.0250000000000004</v>
      </c>
      <c r="N4" s="21">
        <v>15</v>
      </c>
      <c r="O4" s="21">
        <v>31.5</v>
      </c>
      <c r="P4" s="21">
        <v>2.1</v>
      </c>
      <c r="Q4" s="21">
        <v>365.07802474995174</v>
      </c>
      <c r="R4" s="128">
        <v>1179.4222222222224</v>
      </c>
      <c r="S4" s="107">
        <v>0.2662041594344336</v>
      </c>
      <c r="T4" s="128">
        <v>180</v>
      </c>
      <c r="U4" s="21">
        <v>150.01141995029175</v>
      </c>
      <c r="V4" s="21">
        <v>27.002055591052514</v>
      </c>
      <c r="W4" s="21">
        <v>63.88750505631134</v>
      </c>
      <c r="X4" s="21">
        <v>21.162790697674421</v>
      </c>
    </row>
    <row r="5" spans="1:24">
      <c r="A5" s="144">
        <v>3</v>
      </c>
      <c r="B5" s="144">
        <v>1</v>
      </c>
      <c r="C5" s="145" t="s">
        <v>145</v>
      </c>
      <c r="D5" s="146" t="s">
        <v>171</v>
      </c>
      <c r="E5" s="128">
        <v>203.7037037037037</v>
      </c>
      <c r="F5" s="21">
        <v>48</v>
      </c>
      <c r="G5" s="21">
        <v>43.833333333333336</v>
      </c>
      <c r="H5" s="107">
        <v>0.18</v>
      </c>
      <c r="I5" s="128">
        <v>20.944787380000001</v>
      </c>
      <c r="J5" s="129">
        <v>104</v>
      </c>
      <c r="K5" s="27">
        <v>0</v>
      </c>
      <c r="L5" s="21">
        <v>109.2</v>
      </c>
      <c r="M5" s="107">
        <v>2.7749999999999999</v>
      </c>
      <c r="N5" s="21">
        <v>12.5</v>
      </c>
      <c r="O5" s="21">
        <v>56</v>
      </c>
      <c r="P5" s="21">
        <v>4.5032051282051277</v>
      </c>
      <c r="Q5" s="21">
        <v>630.45288279960585</v>
      </c>
      <c r="R5" s="128">
        <v>1434.4444444444443</v>
      </c>
      <c r="S5" s="107">
        <v>0.37797872291781165</v>
      </c>
      <c r="T5" s="128">
        <v>228.88888888888891</v>
      </c>
      <c r="U5" s="21">
        <v>341.96430430493342</v>
      </c>
      <c r="V5" s="21">
        <v>78.271829652018098</v>
      </c>
      <c r="W5" s="21">
        <v>31.343921186847034</v>
      </c>
      <c r="X5" s="21">
        <v>25.697674418604649</v>
      </c>
    </row>
    <row r="6" spans="1:24">
      <c r="A6" s="144">
        <v>4</v>
      </c>
      <c r="B6" s="144">
        <v>1</v>
      </c>
      <c r="C6" s="145" t="s">
        <v>145</v>
      </c>
      <c r="D6" s="146" t="s">
        <v>170</v>
      </c>
      <c r="E6" s="128">
        <v>177.7777777777778</v>
      </c>
      <c r="F6" s="21">
        <v>45</v>
      </c>
      <c r="G6" s="21">
        <v>38.166666666666664</v>
      </c>
      <c r="H6" s="107">
        <v>0.24</v>
      </c>
      <c r="I6" s="128">
        <v>17.623671124799998</v>
      </c>
      <c r="J6" s="129">
        <v>103</v>
      </c>
      <c r="K6" s="27">
        <v>0</v>
      </c>
      <c r="L6" s="21">
        <v>105.6</v>
      </c>
      <c r="M6" s="107">
        <v>2.9249999999999998</v>
      </c>
      <c r="N6" s="21">
        <v>12.5</v>
      </c>
      <c r="O6" s="21">
        <v>42</v>
      </c>
      <c r="P6" s="21">
        <v>3.3653846153846154</v>
      </c>
      <c r="Q6" s="21">
        <v>719.06985529911015</v>
      </c>
      <c r="R6" s="128">
        <v>1509.1555555555562</v>
      </c>
      <c r="S6" s="107">
        <v>0.40976562905047048</v>
      </c>
      <c r="T6" s="128">
        <v>277.77777777777783</v>
      </c>
      <c r="U6" s="21">
        <v>154.72665404990732</v>
      </c>
      <c r="V6" s="21">
        <v>42.979626124974267</v>
      </c>
      <c r="W6" s="21">
        <v>59.702134443624665</v>
      </c>
      <c r="X6" s="21">
        <v>28.02325581395349</v>
      </c>
    </row>
    <row r="7" spans="1:24">
      <c r="A7" s="144">
        <v>5</v>
      </c>
      <c r="B7" s="144">
        <v>1</v>
      </c>
      <c r="C7" s="145" t="s">
        <v>146</v>
      </c>
      <c r="D7" s="146" t="s">
        <v>167</v>
      </c>
      <c r="E7" s="128">
        <v>177.7777777777778</v>
      </c>
      <c r="F7" s="21">
        <v>42.166666666666664</v>
      </c>
      <c r="G7" s="21">
        <v>38.666666666666664</v>
      </c>
      <c r="H7" s="107">
        <v>0.19</v>
      </c>
      <c r="I7" s="128">
        <v>23.86141385885</v>
      </c>
      <c r="J7" s="129">
        <v>108</v>
      </c>
      <c r="K7" s="27">
        <v>0</v>
      </c>
      <c r="L7" s="21">
        <v>122.4</v>
      </c>
      <c r="M7" s="107">
        <v>3.7749999999999995</v>
      </c>
      <c r="N7" s="21">
        <v>14.5</v>
      </c>
      <c r="O7" s="21">
        <v>57</v>
      </c>
      <c r="P7" s="21">
        <v>3.9119047619047622</v>
      </c>
      <c r="Q7" s="21">
        <v>383.18867938365872</v>
      </c>
      <c r="R7" s="128">
        <v>1177.2222222222224</v>
      </c>
      <c r="S7" s="107">
        <v>0.27993207913445189</v>
      </c>
      <c r="T7" s="128">
        <v>168.88888888888889</v>
      </c>
      <c r="U7" s="21">
        <v>207.69558335458873</v>
      </c>
      <c r="V7" s="21">
        <v>35.077476299886094</v>
      </c>
      <c r="W7" s="21">
        <v>38.34570237917351</v>
      </c>
      <c r="X7" s="21">
        <v>28.488372093023258</v>
      </c>
    </row>
    <row r="8" spans="1:24">
      <c r="A8" s="144">
        <v>6</v>
      </c>
      <c r="B8" s="144">
        <v>1</v>
      </c>
      <c r="C8" s="145" t="s">
        <v>146</v>
      </c>
      <c r="D8" s="146" t="s">
        <v>171</v>
      </c>
      <c r="E8" s="128">
        <v>214.81481481481481</v>
      </c>
      <c r="F8" s="21">
        <v>43.166666666666664</v>
      </c>
      <c r="G8" s="21">
        <v>40.166666666666664</v>
      </c>
      <c r="H8" s="107">
        <v>0.23</v>
      </c>
      <c r="I8" s="128">
        <v>27.830691658100001</v>
      </c>
      <c r="J8" s="129">
        <v>104</v>
      </c>
      <c r="K8" s="27">
        <v>1</v>
      </c>
      <c r="L8" s="21">
        <v>103.6</v>
      </c>
      <c r="M8" s="107">
        <v>3.0750000000000002</v>
      </c>
      <c r="N8" s="21">
        <v>11.5</v>
      </c>
      <c r="O8" s="21">
        <v>49</v>
      </c>
      <c r="P8" s="21">
        <v>4.2884615384615383</v>
      </c>
      <c r="Q8" s="21">
        <v>535.5616058082428</v>
      </c>
      <c r="R8" s="128">
        <v>1138.5333333333335</v>
      </c>
      <c r="S8" s="107">
        <v>0.40454062038449057</v>
      </c>
      <c r="T8" s="128">
        <v>217.77777777777783</v>
      </c>
      <c r="U8" s="21">
        <v>155.77774297386011</v>
      </c>
      <c r="V8" s="21">
        <v>33.924930692085098</v>
      </c>
      <c r="W8" s="21">
        <v>58.519543866587576</v>
      </c>
      <c r="X8" s="21">
        <v>26.976744186046513</v>
      </c>
    </row>
    <row r="9" spans="1:24">
      <c r="A9" s="144">
        <v>7</v>
      </c>
      <c r="B9" s="144">
        <v>1</v>
      </c>
      <c r="C9" s="145" t="s">
        <v>146</v>
      </c>
      <c r="D9" s="146" t="s">
        <v>169</v>
      </c>
      <c r="E9" s="128">
        <v>148.14814814814818</v>
      </c>
      <c r="F9" s="21">
        <v>41.666666666666664</v>
      </c>
      <c r="G9" s="21">
        <v>38.166666666666664</v>
      </c>
      <c r="H9" s="107">
        <v>0.24</v>
      </c>
      <c r="I9" s="128">
        <v>18.427627207600001</v>
      </c>
      <c r="J9" s="129">
        <v>103</v>
      </c>
      <c r="K9" s="27">
        <v>0</v>
      </c>
      <c r="L9" s="21">
        <v>96.6</v>
      </c>
      <c r="M9" s="107">
        <v>4.6749999999999998</v>
      </c>
      <c r="N9" s="21">
        <v>13</v>
      </c>
      <c r="O9" s="21">
        <v>28.5</v>
      </c>
      <c r="P9" s="21">
        <v>2.1904761904761907</v>
      </c>
      <c r="Q9" s="21">
        <v>650.40359371408158</v>
      </c>
      <c r="R9" s="128">
        <v>1164.6888888888891</v>
      </c>
      <c r="S9" s="107">
        <v>0.48025450910562573</v>
      </c>
      <c r="T9" s="128">
        <v>233.33333333333334</v>
      </c>
      <c r="U9" s="21">
        <v>140.63549142065884</v>
      </c>
      <c r="V9" s="21">
        <v>32.814947998153727</v>
      </c>
      <c r="W9" s="21">
        <v>68.181987138980787</v>
      </c>
      <c r="X9" s="21">
        <v>29.069767441860467</v>
      </c>
    </row>
    <row r="10" spans="1:24">
      <c r="A10" s="144">
        <v>8</v>
      </c>
      <c r="B10" s="144">
        <v>1</v>
      </c>
      <c r="C10" s="145" t="s">
        <v>146</v>
      </c>
      <c r="D10" s="146" t="s">
        <v>76</v>
      </c>
      <c r="E10" s="128">
        <v>211.11111111111111</v>
      </c>
      <c r="F10" s="21">
        <v>56.333333333333336</v>
      </c>
      <c r="G10" s="21">
        <v>39.333333333333336</v>
      </c>
      <c r="H10" s="107">
        <v>0.22</v>
      </c>
      <c r="I10" s="128">
        <v>37.880176183100005</v>
      </c>
      <c r="J10" s="129">
        <v>103</v>
      </c>
      <c r="K10" s="27">
        <v>1</v>
      </c>
      <c r="L10" s="21">
        <v>135.4</v>
      </c>
      <c r="M10" s="107">
        <v>9.2250000000000014</v>
      </c>
      <c r="N10" s="21">
        <v>13</v>
      </c>
      <c r="O10" s="21">
        <v>26.5</v>
      </c>
      <c r="P10" s="21">
        <v>2.0357142857142856</v>
      </c>
      <c r="Q10" s="21">
        <v>379.78238349950129</v>
      </c>
      <c r="R10" s="128">
        <v>1037.8666666666668</v>
      </c>
      <c r="S10" s="107">
        <v>0.31469634809503899</v>
      </c>
      <c r="T10" s="128">
        <v>175.55555555555557</v>
      </c>
      <c r="U10" s="21">
        <v>130.35197622670526</v>
      </c>
      <c r="V10" s="21">
        <v>22.884013604243812</v>
      </c>
      <c r="W10" s="21">
        <v>75.917731157174345</v>
      </c>
      <c r="X10" s="21">
        <v>21.860465116279066</v>
      </c>
    </row>
    <row r="11" spans="1:24">
      <c r="A11" s="144">
        <v>9</v>
      </c>
      <c r="B11" s="144">
        <v>2</v>
      </c>
      <c r="C11" s="145" t="s">
        <v>145</v>
      </c>
      <c r="D11" s="146" t="s">
        <v>169</v>
      </c>
      <c r="E11" s="128">
        <v>218.51851851851853</v>
      </c>
      <c r="F11" s="21">
        <v>42</v>
      </c>
      <c r="G11" s="21">
        <v>38.749999999999993</v>
      </c>
      <c r="H11" s="107">
        <v>0.13</v>
      </c>
      <c r="I11" s="128">
        <v>24.811184520750004</v>
      </c>
      <c r="J11" s="129">
        <v>103</v>
      </c>
      <c r="K11" s="27">
        <v>0</v>
      </c>
      <c r="L11" s="21">
        <v>111.4</v>
      </c>
      <c r="M11" s="107">
        <v>3.85</v>
      </c>
      <c r="N11" s="21">
        <v>13.5</v>
      </c>
      <c r="O11" s="21">
        <v>45</v>
      </c>
      <c r="P11" s="21">
        <v>3.3324175824175821</v>
      </c>
      <c r="Q11" s="21">
        <v>623.20157918306256</v>
      </c>
      <c r="R11" s="128">
        <v>1348.3555555555558</v>
      </c>
      <c r="S11" s="107">
        <v>0.39748666877158212</v>
      </c>
      <c r="T11" s="128">
        <v>275.5555555555556</v>
      </c>
      <c r="U11" s="21">
        <v>170.37377967166987</v>
      </c>
      <c r="V11" s="21">
        <v>46.947441509526811</v>
      </c>
      <c r="W11" s="21">
        <v>48.786449113815294</v>
      </c>
      <c r="X11" s="21">
        <v>27.209302325581394</v>
      </c>
    </row>
    <row r="12" spans="1:24">
      <c r="A12" s="144">
        <v>10</v>
      </c>
      <c r="B12" s="144">
        <v>2</v>
      </c>
      <c r="C12" s="145" t="s">
        <v>145</v>
      </c>
      <c r="D12" s="146" t="s">
        <v>76</v>
      </c>
      <c r="E12" s="128">
        <v>196.2962962962963</v>
      </c>
      <c r="F12" s="21">
        <v>58.833333333333336</v>
      </c>
      <c r="G12" s="21">
        <v>40.383333333333333</v>
      </c>
      <c r="H12" s="107">
        <v>0.55000000000000004</v>
      </c>
      <c r="I12" s="128">
        <v>41.45969971705</v>
      </c>
      <c r="J12" s="129">
        <v>103</v>
      </c>
      <c r="K12" s="27">
        <v>1</v>
      </c>
      <c r="L12" s="21">
        <v>153.80000000000001</v>
      </c>
      <c r="M12" s="107">
        <v>7.8249999999999993</v>
      </c>
      <c r="N12" s="21">
        <v>15</v>
      </c>
      <c r="O12" s="21">
        <v>27.5</v>
      </c>
      <c r="P12" s="21">
        <v>1.8348214285714286</v>
      </c>
      <c r="Q12" s="21">
        <v>341.86264990047101</v>
      </c>
      <c r="R12" s="128">
        <v>1067.1333333333334</v>
      </c>
      <c r="S12" s="107">
        <v>0.27550622750772008</v>
      </c>
      <c r="T12" s="128">
        <v>175.55555555555557</v>
      </c>
      <c r="U12" s="21">
        <v>152.44049996834983</v>
      </c>
      <c r="V12" s="21">
        <v>26.761776661110307</v>
      </c>
      <c r="W12" s="21">
        <v>63.871441389999184</v>
      </c>
      <c r="X12" s="21">
        <v>20</v>
      </c>
    </row>
    <row r="13" spans="1:24">
      <c r="A13" s="144">
        <v>11</v>
      </c>
      <c r="B13" s="144">
        <v>2</v>
      </c>
      <c r="C13" s="145" t="s">
        <v>145</v>
      </c>
      <c r="D13" s="146" t="s">
        <v>171</v>
      </c>
      <c r="E13" s="128">
        <v>188.88888888888891</v>
      </c>
      <c r="F13" s="21">
        <v>50.833333333333336</v>
      </c>
      <c r="G13" s="21">
        <v>39.65</v>
      </c>
      <c r="H13" s="107">
        <v>0.44</v>
      </c>
      <c r="I13" s="128">
        <v>27.779117369700003</v>
      </c>
      <c r="J13" s="129">
        <v>104</v>
      </c>
      <c r="K13" s="27">
        <v>0</v>
      </c>
      <c r="L13" s="21">
        <v>120.2</v>
      </c>
      <c r="M13" s="107">
        <v>3.4750000000000005</v>
      </c>
      <c r="N13" s="21">
        <v>13</v>
      </c>
      <c r="O13" s="21">
        <v>75.5</v>
      </c>
      <c r="P13" s="21">
        <v>5.7976190476190474</v>
      </c>
      <c r="Q13" s="21">
        <v>673.01355977641413</v>
      </c>
      <c r="R13" s="128">
        <v>1507.6666666666672</v>
      </c>
      <c r="S13" s="107">
        <v>0.38389895737854252</v>
      </c>
      <c r="T13" s="128">
        <v>253.33333333333334</v>
      </c>
      <c r="U13" s="21">
        <v>232.6373223360217</v>
      </c>
      <c r="V13" s="21">
        <v>58.934788325125496</v>
      </c>
      <c r="W13" s="21">
        <v>44.039834129178182</v>
      </c>
      <c r="X13" s="21">
        <v>25.930232558139537</v>
      </c>
    </row>
    <row r="14" spans="1:24">
      <c r="A14" s="144">
        <v>12</v>
      </c>
      <c r="B14" s="144">
        <v>2</v>
      </c>
      <c r="C14" s="145" t="s">
        <v>145</v>
      </c>
      <c r="D14" s="146" t="s">
        <v>167</v>
      </c>
      <c r="E14" s="128">
        <v>155.55555555555557</v>
      </c>
      <c r="F14" s="21">
        <v>46.333333333333336</v>
      </c>
      <c r="G14" s="21">
        <v>39.56666666666667</v>
      </c>
      <c r="H14" s="107">
        <v>0.21</v>
      </c>
      <c r="I14" s="128">
        <v>24.717948924049999</v>
      </c>
      <c r="J14" s="129">
        <v>108</v>
      </c>
      <c r="K14" s="27">
        <v>0</v>
      </c>
      <c r="L14" s="21">
        <v>127.2</v>
      </c>
      <c r="M14" s="107">
        <v>3.9000000000000004</v>
      </c>
      <c r="N14" s="21">
        <v>15</v>
      </c>
      <c r="O14" s="21">
        <v>67</v>
      </c>
      <c r="P14" s="21">
        <v>4.4666666666666668</v>
      </c>
      <c r="Q14" s="21">
        <v>274.86044997846312</v>
      </c>
      <c r="R14" s="128">
        <v>1380.2666666666671</v>
      </c>
      <c r="S14" s="107">
        <v>0.1712567525464728</v>
      </c>
      <c r="T14" s="128">
        <v>177.7777777777778</v>
      </c>
      <c r="U14" s="21">
        <v>264.37179387502687</v>
      </c>
      <c r="V14" s="21">
        <v>46.999430022227003</v>
      </c>
      <c r="W14" s="21">
        <v>21.311111940179185</v>
      </c>
      <c r="X14" s="21">
        <v>27.441860465116278</v>
      </c>
    </row>
    <row r="15" spans="1:24">
      <c r="A15" s="144">
        <v>13</v>
      </c>
      <c r="B15" s="144">
        <v>2</v>
      </c>
      <c r="C15" s="145" t="s">
        <v>146</v>
      </c>
      <c r="D15" s="146" t="s">
        <v>76</v>
      </c>
      <c r="E15" s="128">
        <v>196.2962962962963</v>
      </c>
      <c r="F15" s="21">
        <v>56</v>
      </c>
      <c r="G15" s="21">
        <v>36.633333333333333</v>
      </c>
      <c r="H15" s="107">
        <v>0.31</v>
      </c>
      <c r="I15" s="128">
        <v>35.995370370350003</v>
      </c>
      <c r="J15" s="129">
        <v>103</v>
      </c>
      <c r="K15" s="27">
        <v>1</v>
      </c>
      <c r="L15" s="21">
        <v>133.6</v>
      </c>
      <c r="M15" s="107">
        <v>7.5749999999999993</v>
      </c>
      <c r="N15" s="21">
        <v>14</v>
      </c>
      <c r="O15" s="21">
        <v>24.5</v>
      </c>
      <c r="P15" s="21">
        <v>1.7</v>
      </c>
      <c r="Q15" s="21">
        <v>276.29032258064518</v>
      </c>
      <c r="R15" s="128">
        <v>830.62222222222226</v>
      </c>
      <c r="S15" s="107">
        <v>0.28606226881777963</v>
      </c>
      <c r="T15" s="128">
        <v>140</v>
      </c>
      <c r="U15" s="21">
        <v>116.15636000340737</v>
      </c>
      <c r="V15" s="21">
        <v>16.261890400477032</v>
      </c>
      <c r="W15" s="21">
        <v>76.499699239897197</v>
      </c>
      <c r="X15" s="21">
        <v>22.209302325581394</v>
      </c>
    </row>
    <row r="16" spans="1:24">
      <c r="A16" s="144">
        <v>14</v>
      </c>
      <c r="B16" s="144">
        <v>2</v>
      </c>
      <c r="C16" s="145" t="s">
        <v>146</v>
      </c>
      <c r="D16" s="146" t="s">
        <v>171</v>
      </c>
      <c r="E16" s="128">
        <v>174.07407407407408</v>
      </c>
      <c r="F16" s="21">
        <v>47.666666666666664</v>
      </c>
      <c r="G16" s="21">
        <v>38.866666666666667</v>
      </c>
      <c r="H16" s="107">
        <v>0.16</v>
      </c>
      <c r="I16" s="128">
        <v>24.770929783950002</v>
      </c>
      <c r="J16" s="129">
        <v>104</v>
      </c>
      <c r="K16" s="27">
        <v>0</v>
      </c>
      <c r="L16" s="21">
        <v>107.6</v>
      </c>
      <c r="M16" s="107">
        <v>2.4</v>
      </c>
      <c r="N16" s="21">
        <v>13</v>
      </c>
      <c r="O16" s="21">
        <v>69</v>
      </c>
      <c r="P16" s="21">
        <v>5.3076923076923084</v>
      </c>
      <c r="Q16" s="21">
        <v>583.35508503991673</v>
      </c>
      <c r="R16" s="128">
        <v>1183.5000000000002</v>
      </c>
      <c r="S16" s="107">
        <v>0.42389976606195884</v>
      </c>
      <c r="T16" s="128">
        <v>195.55555555555557</v>
      </c>
      <c r="U16" s="21">
        <v>240.31113175641454</v>
      </c>
      <c r="V16" s="21">
        <v>46.994176876809959</v>
      </c>
      <c r="W16" s="21">
        <v>48.524906940689206</v>
      </c>
      <c r="X16" s="21">
        <v>25.581395348837216</v>
      </c>
    </row>
    <row r="17" spans="1:24">
      <c r="A17" s="144">
        <v>15</v>
      </c>
      <c r="B17" s="144">
        <v>2</v>
      </c>
      <c r="C17" s="145" t="s">
        <v>146</v>
      </c>
      <c r="D17" s="146" t="s">
        <v>167</v>
      </c>
      <c r="E17" s="128">
        <v>151.85185185185188</v>
      </c>
      <c r="F17" s="21">
        <v>43.5</v>
      </c>
      <c r="G17" s="21">
        <v>37.233333333333334</v>
      </c>
      <c r="H17" s="107">
        <v>0.22</v>
      </c>
      <c r="I17" s="128">
        <v>23.1397087191</v>
      </c>
      <c r="J17" s="129">
        <v>108</v>
      </c>
      <c r="K17" s="27">
        <v>0</v>
      </c>
      <c r="L17" s="21">
        <v>122.4</v>
      </c>
      <c r="M17" s="107">
        <v>3</v>
      </c>
      <c r="N17" s="21">
        <v>15.5</v>
      </c>
      <c r="O17" s="21">
        <v>66</v>
      </c>
      <c r="P17" s="21">
        <v>4.2708333333333339</v>
      </c>
      <c r="Q17" s="21">
        <v>339.72479648734242</v>
      </c>
      <c r="R17" s="128">
        <v>1206.3111111111111</v>
      </c>
      <c r="S17" s="107">
        <v>0.24219566767482409</v>
      </c>
      <c r="T17" s="128">
        <v>162.22222222222223</v>
      </c>
      <c r="U17" s="21">
        <v>266.88733740189349</v>
      </c>
      <c r="V17" s="21">
        <v>43.295056956307171</v>
      </c>
      <c r="W17" s="21">
        <v>26.567682128290368</v>
      </c>
      <c r="X17" s="21">
        <v>29.534883720930232</v>
      </c>
    </row>
    <row r="18" spans="1:24">
      <c r="A18" s="144">
        <v>16</v>
      </c>
      <c r="B18" s="144">
        <v>2</v>
      </c>
      <c r="C18" s="145" t="s">
        <v>146</v>
      </c>
      <c r="D18" s="146" t="s">
        <v>169</v>
      </c>
      <c r="E18" s="128">
        <v>214.81481481481481</v>
      </c>
      <c r="F18" s="21">
        <v>43.166666666666664</v>
      </c>
      <c r="G18" s="21">
        <v>35.133333333333333</v>
      </c>
      <c r="H18" s="107">
        <v>0.21</v>
      </c>
      <c r="I18" s="128">
        <v>24.257933063300001</v>
      </c>
      <c r="J18" s="129">
        <v>103</v>
      </c>
      <c r="K18" s="27">
        <v>0</v>
      </c>
      <c r="L18" s="21">
        <v>103.4</v>
      </c>
      <c r="M18" s="107">
        <v>5.1000000000000005</v>
      </c>
      <c r="N18" s="21">
        <v>11.5</v>
      </c>
      <c r="O18" s="21">
        <v>31.5</v>
      </c>
      <c r="P18" s="21">
        <v>2.7461538461538462</v>
      </c>
      <c r="Q18" s="21">
        <v>791.12810733877802</v>
      </c>
      <c r="R18" s="128">
        <v>1457.3555555555558</v>
      </c>
      <c r="S18" s="107">
        <v>0.46685256025389521</v>
      </c>
      <c r="T18" s="128">
        <v>273.33333333333337</v>
      </c>
      <c r="U18" s="21">
        <v>161.2063270138396</v>
      </c>
      <c r="V18" s="21">
        <v>44.063062717116161</v>
      </c>
      <c r="W18" s="21">
        <v>62.513473660610344</v>
      </c>
      <c r="X18" s="21">
        <v>28.720930232558146</v>
      </c>
    </row>
    <row r="19" spans="1:24">
      <c r="A19" s="144">
        <v>17</v>
      </c>
      <c r="B19" s="144">
        <v>3</v>
      </c>
      <c r="C19" s="145" t="s">
        <v>145</v>
      </c>
      <c r="D19" s="146" t="s">
        <v>169</v>
      </c>
      <c r="E19" s="128">
        <v>196.2962962962963</v>
      </c>
      <c r="F19" s="21">
        <v>44.166666666666664</v>
      </c>
      <c r="G19" s="21">
        <v>38.950000000000003</v>
      </c>
      <c r="H19" s="107">
        <v>0.2</v>
      </c>
      <c r="I19" s="128">
        <v>22.312242798349999</v>
      </c>
      <c r="J19" s="129">
        <v>103</v>
      </c>
      <c r="K19" s="27">
        <v>0</v>
      </c>
      <c r="L19" s="21">
        <v>104.2</v>
      </c>
      <c r="M19" s="107">
        <v>2.9</v>
      </c>
      <c r="N19" s="21">
        <v>13.5</v>
      </c>
      <c r="O19" s="21">
        <v>33.5</v>
      </c>
      <c r="P19" s="21">
        <v>2.4917582417582418</v>
      </c>
      <c r="Q19" s="21">
        <v>632.48799120953788</v>
      </c>
      <c r="R19" s="128">
        <v>1376.2222222222224</v>
      </c>
      <c r="S19" s="107">
        <v>0.39524116356869232</v>
      </c>
      <c r="T19" s="128">
        <v>275.5555555555556</v>
      </c>
      <c r="U19" s="21">
        <v>156.51917674575404</v>
      </c>
      <c r="V19" s="21">
        <v>43.129728703274452</v>
      </c>
      <c r="W19" s="21">
        <v>51.267117747261636</v>
      </c>
      <c r="X19" s="21">
        <v>28.604651162790702</v>
      </c>
    </row>
    <row r="20" spans="1:24">
      <c r="A20" s="144">
        <v>18</v>
      </c>
      <c r="B20" s="144">
        <v>3</v>
      </c>
      <c r="C20" s="145" t="s">
        <v>145</v>
      </c>
      <c r="D20" s="146" t="s">
        <v>171</v>
      </c>
      <c r="E20" s="128">
        <v>218.51851851851853</v>
      </c>
      <c r="F20" s="21">
        <v>45.833333333333336</v>
      </c>
      <c r="G20" s="21">
        <v>37.9</v>
      </c>
      <c r="H20" s="107">
        <v>0.33</v>
      </c>
      <c r="I20" s="128">
        <v>23.40534979425</v>
      </c>
      <c r="J20" s="129">
        <v>104</v>
      </c>
      <c r="K20" s="27">
        <v>1</v>
      </c>
      <c r="L20" s="21">
        <v>116.8</v>
      </c>
      <c r="M20" s="107">
        <v>1.875</v>
      </c>
      <c r="N20" s="21">
        <v>12.5</v>
      </c>
      <c r="O20" s="21">
        <v>53</v>
      </c>
      <c r="P20" s="21">
        <v>4.3166666666666664</v>
      </c>
      <c r="Q20" s="21">
        <v>607.97855245230403</v>
      </c>
      <c r="R20" s="128">
        <v>1354.0444444444447</v>
      </c>
      <c r="S20" s="107">
        <v>0.3861480007205435</v>
      </c>
      <c r="T20" s="128">
        <v>237.77777777777777</v>
      </c>
      <c r="U20" s="21">
        <v>193.54899200659398</v>
      </c>
      <c r="V20" s="21">
        <v>46.021649210456786</v>
      </c>
      <c r="W20" s="21">
        <v>50.947123602432264</v>
      </c>
      <c r="X20" s="21">
        <v>25.930232558139537</v>
      </c>
    </row>
    <row r="21" spans="1:24">
      <c r="A21" s="144">
        <v>19</v>
      </c>
      <c r="B21" s="144">
        <v>3</v>
      </c>
      <c r="C21" s="145" t="s">
        <v>145</v>
      </c>
      <c r="D21" s="146" t="s">
        <v>167</v>
      </c>
      <c r="E21" s="128">
        <v>211.11111111111111</v>
      </c>
      <c r="F21" s="21">
        <v>48.166666666666664</v>
      </c>
      <c r="G21" s="21">
        <v>40.466666666666661</v>
      </c>
      <c r="H21" s="107">
        <v>0.25</v>
      </c>
      <c r="I21" s="128">
        <v>26.81441025805</v>
      </c>
      <c r="J21" s="129">
        <v>108</v>
      </c>
      <c r="K21" s="27">
        <v>0</v>
      </c>
      <c r="L21" s="21">
        <v>121.6</v>
      </c>
      <c r="M21" s="107">
        <v>3.8250000000000002</v>
      </c>
      <c r="N21" s="21">
        <v>17.5</v>
      </c>
      <c r="O21" s="21">
        <v>57.5</v>
      </c>
      <c r="P21" s="21">
        <v>3.263157894736842</v>
      </c>
      <c r="Q21" s="21">
        <v>276.0950419740181</v>
      </c>
      <c r="R21" s="128">
        <v>1351.1111111111113</v>
      </c>
      <c r="S21" s="107">
        <v>0.17573812704596214</v>
      </c>
      <c r="T21" s="128">
        <v>182.22222222222223</v>
      </c>
      <c r="U21" s="21">
        <v>221.14535708103324</v>
      </c>
      <c r="V21" s="21">
        <v>40.297598401432722</v>
      </c>
      <c r="W21" s="21">
        <v>24.247759786197136</v>
      </c>
      <c r="X21" s="21">
        <v>28.255813953488374</v>
      </c>
    </row>
    <row r="22" spans="1:24">
      <c r="A22" s="144">
        <v>20</v>
      </c>
      <c r="B22" s="144">
        <v>3</v>
      </c>
      <c r="C22" s="145" t="s">
        <v>145</v>
      </c>
      <c r="D22" s="146" t="s">
        <v>76</v>
      </c>
      <c r="E22" s="128">
        <v>248.14814814814815</v>
      </c>
      <c r="F22" s="21">
        <v>62.333333333333336</v>
      </c>
      <c r="G22" s="21">
        <v>41.550000000000004</v>
      </c>
      <c r="H22" s="107">
        <v>0.59</v>
      </c>
      <c r="I22" s="128">
        <v>45.0112927598</v>
      </c>
      <c r="J22" s="129">
        <v>103</v>
      </c>
      <c r="K22" s="27">
        <v>2</v>
      </c>
      <c r="L22" s="21">
        <v>132</v>
      </c>
      <c r="M22" s="107">
        <v>5.6</v>
      </c>
      <c r="N22" s="21">
        <v>14</v>
      </c>
      <c r="O22" s="21">
        <v>19</v>
      </c>
      <c r="P22" s="21">
        <v>1.3538461538461539</v>
      </c>
      <c r="Q22" s="21">
        <v>352.52153223411341</v>
      </c>
      <c r="R22" s="128">
        <v>1100.7111111111114</v>
      </c>
      <c r="S22" s="107">
        <v>0.2754296878272669</v>
      </c>
      <c r="T22" s="128">
        <v>195.55555555555557</v>
      </c>
      <c r="U22" s="21">
        <v>123.04258110289835</v>
      </c>
      <c r="V22" s="21">
        <v>24.061660304566789</v>
      </c>
      <c r="W22" s="21">
        <v>74.997921481900264</v>
      </c>
      <c r="X22" s="21">
        <v>19.534883720930235</v>
      </c>
    </row>
    <row r="23" spans="1:24">
      <c r="A23" s="144">
        <v>21</v>
      </c>
      <c r="B23" s="144">
        <v>3</v>
      </c>
      <c r="C23" s="145" t="s">
        <v>146</v>
      </c>
      <c r="D23" s="146" t="s">
        <v>76</v>
      </c>
      <c r="E23" s="128">
        <v>185.18518518518522</v>
      </c>
      <c r="F23" s="21">
        <v>46</v>
      </c>
      <c r="G23" s="21">
        <v>38.933333333333337</v>
      </c>
      <c r="H23" s="107">
        <v>0.21</v>
      </c>
      <c r="I23" s="128">
        <v>32.605533050399998</v>
      </c>
      <c r="J23" s="129">
        <v>103</v>
      </c>
      <c r="K23" s="27">
        <v>1</v>
      </c>
      <c r="L23" s="21">
        <v>133.19999999999999</v>
      </c>
      <c r="M23" s="107">
        <v>7.625</v>
      </c>
      <c r="N23" s="21">
        <v>11.5</v>
      </c>
      <c r="O23" s="21">
        <v>19</v>
      </c>
      <c r="P23" s="21">
        <v>1.6515151515151516</v>
      </c>
      <c r="Q23" s="21">
        <v>321.50739704118365</v>
      </c>
      <c r="R23" s="128">
        <v>931.42222222222233</v>
      </c>
      <c r="S23" s="107">
        <v>0.29685394535224041</v>
      </c>
      <c r="T23" s="128">
        <v>173.33333333333334</v>
      </c>
      <c r="U23" s="21">
        <v>112.79116558504808</v>
      </c>
      <c r="V23" s="21">
        <v>19.550468701408334</v>
      </c>
      <c r="W23" s="21">
        <v>74.82908638906153</v>
      </c>
      <c r="X23" s="21">
        <v>21.97674418604651</v>
      </c>
    </row>
    <row r="24" spans="1:24">
      <c r="A24" s="144">
        <v>22</v>
      </c>
      <c r="B24" s="144">
        <v>3</v>
      </c>
      <c r="C24" s="145" t="s">
        <v>146</v>
      </c>
      <c r="D24" s="146" t="s">
        <v>167</v>
      </c>
      <c r="E24" s="128">
        <v>122.22222222222224</v>
      </c>
      <c r="F24" s="21">
        <v>37.833333333333336</v>
      </c>
      <c r="G24" s="21">
        <v>37.016666666666666</v>
      </c>
      <c r="H24" s="107">
        <v>0.22</v>
      </c>
      <c r="I24" s="128">
        <v>18.442362718649999</v>
      </c>
      <c r="J24" s="129">
        <v>108</v>
      </c>
      <c r="K24" s="27">
        <v>0</v>
      </c>
      <c r="L24" s="21">
        <v>122.4</v>
      </c>
      <c r="M24" s="107">
        <v>3.2250000000000001</v>
      </c>
      <c r="N24" s="21">
        <v>15.5</v>
      </c>
      <c r="O24" s="21">
        <v>58</v>
      </c>
      <c r="P24" s="21">
        <v>3.739583333333333</v>
      </c>
      <c r="Q24" s="21">
        <v>337.04694351113756</v>
      </c>
      <c r="R24" s="128">
        <v>1148.1777777777777</v>
      </c>
      <c r="S24" s="107">
        <v>0.25245251826819348</v>
      </c>
      <c r="T24" s="128">
        <v>137.7777777777778</v>
      </c>
      <c r="U24" s="21">
        <v>272.80998438708485</v>
      </c>
      <c r="V24" s="21">
        <v>37.587153404442809</v>
      </c>
      <c r="W24" s="21">
        <v>27.058551730744309</v>
      </c>
      <c r="X24" s="21">
        <v>33.139534883720934</v>
      </c>
    </row>
    <row r="25" spans="1:24">
      <c r="A25" s="144">
        <v>23</v>
      </c>
      <c r="B25" s="144">
        <v>3</v>
      </c>
      <c r="C25" s="145" t="s">
        <v>146</v>
      </c>
      <c r="D25" s="146" t="s">
        <v>171</v>
      </c>
      <c r="E25" s="128">
        <v>207.40740740740745</v>
      </c>
      <c r="F25" s="21">
        <v>42.666666666666664</v>
      </c>
      <c r="G25" s="21">
        <v>36.5</v>
      </c>
      <c r="H25" s="107">
        <v>0.27</v>
      </c>
      <c r="I25" s="128">
        <v>25.911659272099996</v>
      </c>
      <c r="J25" s="129">
        <v>104</v>
      </c>
      <c r="K25" s="27">
        <v>1</v>
      </c>
      <c r="L25" s="21">
        <v>109.4</v>
      </c>
      <c r="M25" s="107">
        <v>2.5499999999999998</v>
      </c>
      <c r="N25" s="21">
        <v>11.5</v>
      </c>
      <c r="O25" s="21">
        <v>35</v>
      </c>
      <c r="P25" s="21">
        <v>3.0378787878787881</v>
      </c>
      <c r="Q25" s="21">
        <v>525.16182573623951</v>
      </c>
      <c r="R25" s="128">
        <v>987.40000000000009</v>
      </c>
      <c r="S25" s="107">
        <v>0.45740244088835919</v>
      </c>
      <c r="T25" s="128">
        <v>177.7777777777778</v>
      </c>
      <c r="U25" s="21">
        <v>202.96109146064506</v>
      </c>
      <c r="V25" s="21">
        <v>36.081971815225792</v>
      </c>
      <c r="W25" s="21">
        <v>54.899260033781076</v>
      </c>
      <c r="X25" s="21">
        <v>26.511627906976742</v>
      </c>
    </row>
    <row r="26" spans="1:24">
      <c r="A26" s="147">
        <v>24</v>
      </c>
      <c r="B26" s="147">
        <v>3</v>
      </c>
      <c r="C26" s="148" t="s">
        <v>146</v>
      </c>
      <c r="D26" s="149" t="s">
        <v>169</v>
      </c>
      <c r="E26" s="130">
        <v>255.55555555555557</v>
      </c>
      <c r="F26" s="48">
        <v>41.166666666666664</v>
      </c>
      <c r="G26" s="48">
        <v>33.433333333333337</v>
      </c>
      <c r="H26" s="108">
        <v>0.23</v>
      </c>
      <c r="I26" s="130">
        <v>21.49201067385</v>
      </c>
      <c r="J26" s="131">
        <v>103</v>
      </c>
      <c r="K26" s="132">
        <v>0</v>
      </c>
      <c r="L26" s="48">
        <v>98</v>
      </c>
      <c r="M26" s="108">
        <v>3.1749999999999998</v>
      </c>
      <c r="N26" s="48">
        <v>11.5</v>
      </c>
      <c r="O26" s="48">
        <v>28.5</v>
      </c>
      <c r="P26" s="48">
        <v>2.4886363636363633</v>
      </c>
      <c r="Q26" s="48">
        <v>557.48583379897173</v>
      </c>
      <c r="R26" s="130">
        <v>962.06666666666695</v>
      </c>
      <c r="S26" s="108">
        <v>0.49834157411175489</v>
      </c>
      <c r="T26" s="130">
        <v>195.55555555555557</v>
      </c>
      <c r="U26" s="48">
        <v>129.09822410090646</v>
      </c>
      <c r="V26" s="48">
        <v>25.245874935288377</v>
      </c>
      <c r="W26" s="48">
        <v>76.575559740282898</v>
      </c>
      <c r="X26" s="48">
        <v>28.837209302325583</v>
      </c>
    </row>
    <row r="27" spans="1:24" ht="15.75" thickBot="1">
      <c r="F27" s="150"/>
      <c r="I27" s="150"/>
      <c r="M27" s="150"/>
      <c r="N27" s="150"/>
      <c r="O27" s="150"/>
      <c r="P27" s="150"/>
      <c r="S27" s="107"/>
    </row>
    <row r="28" spans="1:24">
      <c r="C28" s="151" t="s">
        <v>146</v>
      </c>
      <c r="D28" s="152" t="s">
        <v>77</v>
      </c>
      <c r="E28" s="153">
        <v>206.17283950617286</v>
      </c>
      <c r="F28" s="154">
        <v>42</v>
      </c>
      <c r="G28" s="154">
        <v>35.577777777777776</v>
      </c>
      <c r="H28" s="155">
        <v>0.22666666666666666</v>
      </c>
      <c r="I28" s="153">
        <v>21.392523648250002</v>
      </c>
      <c r="J28" s="153">
        <v>103</v>
      </c>
      <c r="K28" s="154">
        <v>0</v>
      </c>
      <c r="L28" s="153">
        <v>99.333333333333329</v>
      </c>
      <c r="M28" s="154">
        <v>4.3166666666666664</v>
      </c>
      <c r="N28" s="154">
        <v>12</v>
      </c>
      <c r="O28" s="154">
        <v>29.5</v>
      </c>
      <c r="P28" s="154">
        <v>2.4750888000888001</v>
      </c>
      <c r="Q28" s="153">
        <v>666.33917828394385</v>
      </c>
      <c r="R28" s="153">
        <v>1194.7037037037039</v>
      </c>
      <c r="S28" s="155">
        <v>0.48181621449042528</v>
      </c>
      <c r="T28" s="153">
        <v>234.0740740740741</v>
      </c>
      <c r="U28" s="153">
        <v>143.64668084513497</v>
      </c>
      <c r="V28" s="154">
        <v>34.041295216852753</v>
      </c>
      <c r="W28" s="153">
        <v>69.090340179958005</v>
      </c>
      <c r="X28" s="154">
        <v>28.875968992248062</v>
      </c>
    </row>
    <row r="29" spans="1:24">
      <c r="C29" s="156" t="s">
        <v>146</v>
      </c>
      <c r="D29" s="157" t="s">
        <v>75</v>
      </c>
      <c r="E29" s="158">
        <v>150.61728395061729</v>
      </c>
      <c r="F29" s="159">
        <v>41.166666666666664</v>
      </c>
      <c r="G29" s="159">
        <v>37.638888888888893</v>
      </c>
      <c r="H29" s="160">
        <v>0.21</v>
      </c>
      <c r="I29" s="158">
        <v>21.814495098866669</v>
      </c>
      <c r="J29" s="158">
        <v>108</v>
      </c>
      <c r="K29" s="159">
        <v>0</v>
      </c>
      <c r="L29" s="158">
        <v>122.40000000000002</v>
      </c>
      <c r="M29" s="159">
        <v>3.3333333333333335</v>
      </c>
      <c r="N29" s="159">
        <v>15.166666666666666</v>
      </c>
      <c r="O29" s="159">
        <v>60.333333333333336</v>
      </c>
      <c r="P29" s="159">
        <v>3.9741071428571431</v>
      </c>
      <c r="Q29" s="158">
        <v>353.32013979404627</v>
      </c>
      <c r="R29" s="158">
        <v>1177.2370370370372</v>
      </c>
      <c r="S29" s="160">
        <v>0.25819342169248982</v>
      </c>
      <c r="T29" s="158">
        <v>156.2962962962963</v>
      </c>
      <c r="U29" s="158">
        <v>249.13096838118904</v>
      </c>
      <c r="V29" s="159">
        <v>38.653228886878686</v>
      </c>
      <c r="W29" s="158">
        <v>30.657312079402729</v>
      </c>
      <c r="X29" s="159">
        <v>30.387596899224807</v>
      </c>
    </row>
    <row r="30" spans="1:24">
      <c r="C30" s="156" t="s">
        <v>146</v>
      </c>
      <c r="D30" s="157" t="s">
        <v>40</v>
      </c>
      <c r="E30" s="158">
        <v>198.76543209876544</v>
      </c>
      <c r="F30" s="159">
        <v>44.5</v>
      </c>
      <c r="G30" s="159">
        <v>38.511111111111113</v>
      </c>
      <c r="H30" s="160">
        <v>0.22</v>
      </c>
      <c r="I30" s="158">
        <v>26.171093571383334</v>
      </c>
      <c r="J30" s="158">
        <v>104</v>
      </c>
      <c r="K30" s="159">
        <v>0.66666666666666663</v>
      </c>
      <c r="L30" s="158">
        <v>106.86666666666667</v>
      </c>
      <c r="M30" s="159">
        <v>2.6749999999999994</v>
      </c>
      <c r="N30" s="159">
        <v>12</v>
      </c>
      <c r="O30" s="159">
        <v>51</v>
      </c>
      <c r="P30" s="159">
        <v>4.2113442113442119</v>
      </c>
      <c r="Q30" s="158">
        <v>548.02617219479964</v>
      </c>
      <c r="R30" s="158">
        <v>1103.1444444444446</v>
      </c>
      <c r="S30" s="160">
        <v>0.42861427577826955</v>
      </c>
      <c r="T30" s="158">
        <v>197.03703703703707</v>
      </c>
      <c r="U30" s="158">
        <v>199.68332206363991</v>
      </c>
      <c r="V30" s="159">
        <v>39.000359794706952</v>
      </c>
      <c r="W30" s="158">
        <v>53.981236947019283</v>
      </c>
      <c r="X30" s="159">
        <v>26.356589147286826</v>
      </c>
    </row>
    <row r="31" spans="1:24" ht="15.75" thickBot="1">
      <c r="C31" s="161" t="s">
        <v>146</v>
      </c>
      <c r="D31" s="162" t="s">
        <v>76</v>
      </c>
      <c r="E31" s="163">
        <v>197.53086419753086</v>
      </c>
      <c r="F31" s="164">
        <v>52.777777777777779</v>
      </c>
      <c r="G31" s="164">
        <v>38.300000000000004</v>
      </c>
      <c r="H31" s="165">
        <v>0.24666666666666667</v>
      </c>
      <c r="I31" s="163">
        <v>35.493693201283335</v>
      </c>
      <c r="J31" s="163">
        <v>103</v>
      </c>
      <c r="K31" s="164">
        <v>1</v>
      </c>
      <c r="L31" s="163">
        <v>134.06666666666666</v>
      </c>
      <c r="M31" s="164">
        <v>8.1416666666666675</v>
      </c>
      <c r="N31" s="164">
        <v>12.833333333333334</v>
      </c>
      <c r="O31" s="164">
        <v>23.333333333333332</v>
      </c>
      <c r="P31" s="164">
        <v>1.7957431457431456</v>
      </c>
      <c r="Q31" s="163">
        <v>325.86003437377667</v>
      </c>
      <c r="R31" s="163">
        <v>933.30370370370383</v>
      </c>
      <c r="S31" s="165">
        <v>0.29920418742168636</v>
      </c>
      <c r="T31" s="163">
        <v>162.96296296296296</v>
      </c>
      <c r="U31" s="163">
        <v>119.76650060505358</v>
      </c>
      <c r="V31" s="164">
        <v>19.565457568709729</v>
      </c>
      <c r="W31" s="163">
        <v>75.748838928711024</v>
      </c>
      <c r="X31" s="164">
        <v>22.015503875968989</v>
      </c>
    </row>
    <row r="32" spans="1:24">
      <c r="C32" s="166" t="s">
        <v>145</v>
      </c>
      <c r="D32" s="167" t="s">
        <v>77</v>
      </c>
      <c r="E32" s="168">
        <v>197.53086419753086</v>
      </c>
      <c r="F32" s="169">
        <v>43.722222222222221</v>
      </c>
      <c r="G32" s="169">
        <v>38.62222222222222</v>
      </c>
      <c r="H32" s="170">
        <v>0.19000000000000003</v>
      </c>
      <c r="I32" s="168">
        <v>21.582366147966667</v>
      </c>
      <c r="J32" s="168">
        <v>103</v>
      </c>
      <c r="K32" s="169">
        <v>0</v>
      </c>
      <c r="L32" s="168">
        <v>107.06666666666666</v>
      </c>
      <c r="M32" s="169">
        <v>3.2250000000000001</v>
      </c>
      <c r="N32" s="169">
        <v>13.166666666666666</v>
      </c>
      <c r="O32" s="169">
        <v>40.166666666666664</v>
      </c>
      <c r="P32" s="169">
        <v>3.0631868131868125</v>
      </c>
      <c r="Q32" s="168">
        <v>658.25314189723679</v>
      </c>
      <c r="R32" s="168">
        <v>1411.2444444444448</v>
      </c>
      <c r="S32" s="170">
        <v>0.40083115379691497</v>
      </c>
      <c r="T32" s="168">
        <v>276.29629629629636</v>
      </c>
      <c r="U32" s="168">
        <v>160.53987015577707</v>
      </c>
      <c r="V32" s="169">
        <v>44.352265445925177</v>
      </c>
      <c r="W32" s="168">
        <v>53.251900434900534</v>
      </c>
      <c r="X32" s="169">
        <v>27.945736434108529</v>
      </c>
    </row>
    <row r="33" spans="3:24">
      <c r="C33" s="171" t="s">
        <v>145</v>
      </c>
      <c r="D33" s="172" t="s">
        <v>75</v>
      </c>
      <c r="E33" s="173">
        <v>172.83950617283952</v>
      </c>
      <c r="F33" s="174">
        <v>46.222222222222221</v>
      </c>
      <c r="G33" s="174">
        <v>39.455555555555556</v>
      </c>
      <c r="H33" s="175">
        <v>0.24666666666666667</v>
      </c>
      <c r="I33" s="173">
        <v>23.453932327383331</v>
      </c>
      <c r="J33" s="173">
        <v>108</v>
      </c>
      <c r="K33" s="174">
        <v>0</v>
      </c>
      <c r="L33" s="173">
        <v>123.06666666666668</v>
      </c>
      <c r="M33" s="174">
        <v>3.7333333333333329</v>
      </c>
      <c r="N33" s="174">
        <v>16.166666666666668</v>
      </c>
      <c r="O33" s="174">
        <v>61.5</v>
      </c>
      <c r="P33" s="174">
        <v>3.8266081871345032</v>
      </c>
      <c r="Q33" s="173">
        <v>311.49921560715006</v>
      </c>
      <c r="R33" s="173">
        <v>1364.1777777777781</v>
      </c>
      <c r="S33" s="175">
        <v>0.19644099652922853</v>
      </c>
      <c r="T33" s="173">
        <v>187.40740740740739</v>
      </c>
      <c r="U33" s="173">
        <v>231.82567276197085</v>
      </c>
      <c r="V33" s="174">
        <v>43.251859790861808</v>
      </c>
      <c r="W33" s="173">
        <v>25.976102894879954</v>
      </c>
      <c r="X33" s="174">
        <v>27.868217054263567</v>
      </c>
    </row>
    <row r="34" spans="3:24">
      <c r="C34" s="171" t="s">
        <v>145</v>
      </c>
      <c r="D34" s="172" t="s">
        <v>40</v>
      </c>
      <c r="E34" s="173">
        <v>203.7037037037037</v>
      </c>
      <c r="F34" s="174">
        <v>48.222222222222229</v>
      </c>
      <c r="G34" s="174">
        <v>40.461111111111109</v>
      </c>
      <c r="H34" s="175">
        <v>0.31666666666666665</v>
      </c>
      <c r="I34" s="173">
        <v>24.043084847983334</v>
      </c>
      <c r="J34" s="173">
        <v>104</v>
      </c>
      <c r="K34" s="174">
        <v>0.33333333333333331</v>
      </c>
      <c r="L34" s="173">
        <v>115.39999999999999</v>
      </c>
      <c r="M34" s="174">
        <v>2.7083333333333335</v>
      </c>
      <c r="N34" s="174">
        <v>12.666666666666666</v>
      </c>
      <c r="O34" s="174">
        <v>61.5</v>
      </c>
      <c r="P34" s="174">
        <v>4.8724969474969475</v>
      </c>
      <c r="Q34" s="173">
        <v>637.148331676108</v>
      </c>
      <c r="R34" s="173">
        <v>1432.051851851852</v>
      </c>
      <c r="S34" s="175">
        <v>0.38267522700563256</v>
      </c>
      <c r="T34" s="173">
        <v>240</v>
      </c>
      <c r="U34" s="173">
        <v>256.0502062158497</v>
      </c>
      <c r="V34" s="174">
        <v>61.076089062533462</v>
      </c>
      <c r="W34" s="173">
        <v>42.11029297281916</v>
      </c>
      <c r="X34" s="174">
        <v>25.852713178294575</v>
      </c>
    </row>
    <row r="35" spans="3:24" ht="15.75" thickBot="1">
      <c r="C35" s="176" t="s">
        <v>145</v>
      </c>
      <c r="D35" s="177" t="s">
        <v>76</v>
      </c>
      <c r="E35" s="178">
        <v>214.81481481481481</v>
      </c>
      <c r="F35" s="179">
        <v>61.055555555555564</v>
      </c>
      <c r="G35" s="179">
        <v>40.866666666666667</v>
      </c>
      <c r="H35" s="180">
        <v>0.58666666666666656</v>
      </c>
      <c r="I35" s="178">
        <v>42.443138788866669</v>
      </c>
      <c r="J35" s="178">
        <v>103</v>
      </c>
      <c r="K35" s="179">
        <v>1.6666666666666667</v>
      </c>
      <c r="L35" s="178">
        <v>137.06666666666669</v>
      </c>
      <c r="M35" s="179">
        <v>6.8166666666666664</v>
      </c>
      <c r="N35" s="179">
        <v>14.666666666666666</v>
      </c>
      <c r="O35" s="179">
        <v>26</v>
      </c>
      <c r="P35" s="179">
        <v>1.7628891941391942</v>
      </c>
      <c r="Q35" s="178">
        <v>353.15406896151211</v>
      </c>
      <c r="R35" s="178">
        <v>1115.7555555555557</v>
      </c>
      <c r="S35" s="180">
        <v>0.27238002492314023</v>
      </c>
      <c r="T35" s="178">
        <v>183.7037037037037</v>
      </c>
      <c r="U35" s="178">
        <v>141.83150034051332</v>
      </c>
      <c r="V35" s="179">
        <v>25.941830852243204</v>
      </c>
      <c r="W35" s="178">
        <v>67.585622642736936</v>
      </c>
      <c r="X35" s="179">
        <v>20.232558139534888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品種説明</vt:lpstr>
      <vt:lpstr>圃場図</vt:lpstr>
      <vt:lpstr>Sheet1</vt:lpstr>
      <vt:lpstr>7月11日調査</vt:lpstr>
      <vt:lpstr>10月2日調査</vt:lpstr>
      <vt:lpstr>10月9日調査</vt:lpstr>
      <vt:lpstr>10月16日・11月27日調査</vt:lpstr>
      <vt:lpstr>11月27日調査</vt:lpstr>
      <vt:lpstr>統計解析用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2019-11-27T01:04:18Z</cp:lastPrinted>
  <dcterms:created xsi:type="dcterms:W3CDTF">2019-04-08T01:22:43Z</dcterms:created>
  <dcterms:modified xsi:type="dcterms:W3CDTF">2019-11-27T07:18:18Z</dcterms:modified>
</cp:coreProperties>
</file>